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skennerton/Downloads/"/>
    </mc:Choice>
  </mc:AlternateContent>
  <xr:revisionPtr revIDLastSave="0" documentId="8_{306A367D-9F6D-B04E-9196-78A3EEE17CD7}" xr6:coauthVersionLast="47" xr6:coauthVersionMax="47" xr10:uidLastSave="{00000000-0000-0000-0000-000000000000}"/>
  <bookViews>
    <workbookView xWindow="43620" yWindow="-1540" windowWidth="27640" windowHeight="16680" xr2:uid="{EFE84F9E-A47A-BB41-BA36-EC31B87C30C5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5" i="1" l="1"/>
  <c r="G35" i="1"/>
  <c r="F35" i="1"/>
  <c r="E35" i="1"/>
  <c r="I35" i="1" s="1"/>
  <c r="H34" i="1"/>
  <c r="G34" i="1"/>
  <c r="F34" i="1"/>
  <c r="E34" i="1"/>
  <c r="H33" i="1"/>
  <c r="G33" i="1"/>
  <c r="F33" i="1"/>
  <c r="E33" i="1"/>
  <c r="H32" i="1"/>
  <c r="G32" i="1"/>
  <c r="F32" i="1"/>
  <c r="E32" i="1"/>
  <c r="H31" i="1"/>
  <c r="G31" i="1"/>
  <c r="F31" i="1"/>
  <c r="E31" i="1"/>
  <c r="H30" i="1"/>
  <c r="G30" i="1"/>
  <c r="F30" i="1"/>
  <c r="E30" i="1"/>
  <c r="H29" i="1"/>
  <c r="G29" i="1"/>
  <c r="F29" i="1"/>
  <c r="E29" i="1"/>
  <c r="H28" i="1"/>
  <c r="G28" i="1"/>
  <c r="F28" i="1"/>
  <c r="E28" i="1"/>
  <c r="H27" i="1"/>
  <c r="G27" i="1"/>
  <c r="F27" i="1"/>
  <c r="E27" i="1"/>
  <c r="H26" i="1"/>
  <c r="G26" i="1"/>
  <c r="F26" i="1"/>
  <c r="E26" i="1"/>
  <c r="H25" i="1"/>
  <c r="G25" i="1"/>
  <c r="F25" i="1"/>
  <c r="E25" i="1"/>
  <c r="H24" i="1"/>
  <c r="G24" i="1"/>
  <c r="F24" i="1"/>
  <c r="E24" i="1"/>
  <c r="H23" i="1"/>
  <c r="G23" i="1"/>
  <c r="F23" i="1"/>
  <c r="E23" i="1"/>
  <c r="H22" i="1"/>
  <c r="G22" i="1"/>
  <c r="F22" i="1"/>
  <c r="E22" i="1"/>
  <c r="H21" i="1"/>
  <c r="G21" i="1"/>
  <c r="F21" i="1"/>
  <c r="E21" i="1"/>
  <c r="H20" i="1"/>
  <c r="G20" i="1"/>
  <c r="F20" i="1"/>
  <c r="E20" i="1"/>
  <c r="H19" i="1"/>
  <c r="G19" i="1"/>
  <c r="F19" i="1"/>
  <c r="E19" i="1"/>
  <c r="H18" i="1"/>
  <c r="G18" i="1"/>
  <c r="F18" i="1"/>
  <c r="E18" i="1"/>
  <c r="H17" i="1"/>
  <c r="G17" i="1"/>
  <c r="F17" i="1"/>
  <c r="E17" i="1"/>
  <c r="H16" i="1"/>
  <c r="G16" i="1"/>
  <c r="F16" i="1"/>
  <c r="E16" i="1"/>
  <c r="H15" i="1"/>
  <c r="G15" i="1"/>
  <c r="F15" i="1"/>
  <c r="E15" i="1"/>
  <c r="H14" i="1"/>
  <c r="G14" i="1"/>
  <c r="F14" i="1"/>
  <c r="E14" i="1"/>
  <c r="H13" i="1"/>
  <c r="G13" i="1"/>
  <c r="F13" i="1"/>
  <c r="E13" i="1"/>
  <c r="H12" i="1"/>
  <c r="G12" i="1"/>
  <c r="F12" i="1"/>
  <c r="E12" i="1"/>
  <c r="H11" i="1"/>
  <c r="G11" i="1"/>
  <c r="F11" i="1"/>
  <c r="E11" i="1"/>
  <c r="H10" i="1"/>
  <c r="G10" i="1"/>
  <c r="F10" i="1"/>
  <c r="E10" i="1"/>
  <c r="I19" i="1" l="1"/>
  <c r="I23" i="1"/>
  <c r="I27" i="1"/>
  <c r="I31" i="1"/>
  <c r="I25" i="1"/>
  <c r="I29" i="1"/>
  <c r="I33" i="1"/>
  <c r="I10" i="1"/>
  <c r="I14" i="1"/>
  <c r="I18" i="1"/>
  <c r="I22" i="1"/>
  <c r="I26" i="1"/>
  <c r="I30" i="1"/>
  <c r="I34" i="1"/>
  <c r="I24" i="1"/>
  <c r="I28" i="1"/>
  <c r="I32" i="1"/>
  <c r="I20" i="1"/>
  <c r="I13" i="1"/>
  <c r="I17" i="1"/>
  <c r="I21" i="1"/>
  <c r="F37" i="1"/>
  <c r="G37" i="1"/>
  <c r="H37" i="1"/>
  <c r="I11" i="1"/>
  <c r="I15" i="1"/>
  <c r="I12" i="1"/>
  <c r="I16" i="1"/>
  <c r="E37" i="1"/>
  <c r="I37" i="1" l="1"/>
</calcChain>
</file>

<file path=xl/sharedStrings.xml><?xml version="1.0" encoding="utf-8"?>
<sst xmlns="http://schemas.openxmlformats.org/spreadsheetml/2006/main" count="80" uniqueCount="69">
  <si>
    <t>The Local Authorities (Members' Allowances) (England) Regulations 2003</t>
  </si>
  <si>
    <t>Notice is hereby given that during the year 1st April 2024 to 31st March 2025, the total sums paid to each Member of the Authority</t>
  </si>
  <si>
    <t>in respect of basic allowances, special responsibility allowances and expenses were as follows:-</t>
  </si>
  <si>
    <t>Nottinghamshire and the City of Nottingham Fire and Rescue Authority</t>
  </si>
  <si>
    <t>Total sums paid to each Member of the Authority during the Year 1st April 2024 to 31st March 2025</t>
  </si>
  <si>
    <t>Councillor</t>
  </si>
  <si>
    <t>Cat3</t>
  </si>
  <si>
    <t>Basic Allowance</t>
  </si>
  <si>
    <t>Special Responsibility Allowance</t>
  </si>
  <si>
    <t>National Insurance</t>
  </si>
  <si>
    <t>Expenses</t>
  </si>
  <si>
    <t>Total</t>
  </si>
  <si>
    <t>£</t>
  </si>
  <si>
    <t>Michael Payne</t>
  </si>
  <si>
    <t>Chair</t>
  </si>
  <si>
    <t>Z032</t>
  </si>
  <si>
    <t>Audra Wynter</t>
  </si>
  <si>
    <t>Z097</t>
  </si>
  <si>
    <t>Patience Ifediora</t>
  </si>
  <si>
    <t>Vice Chair</t>
  </si>
  <si>
    <t>Z080</t>
  </si>
  <si>
    <t>Sybil Fielding</t>
  </si>
  <si>
    <t>Z059</t>
  </si>
  <si>
    <t>Jason Zadrozny</t>
  </si>
  <si>
    <t>Z018</t>
  </si>
  <si>
    <t>John Clarke</t>
  </si>
  <si>
    <t>Z035</t>
  </si>
  <si>
    <t>Nicholas Raine</t>
  </si>
  <si>
    <t>Z071</t>
  </si>
  <si>
    <t>Jonathan Wheeler</t>
  </si>
  <si>
    <t>Committee Chair</t>
  </si>
  <si>
    <t>Z086</t>
  </si>
  <si>
    <t>Roger Upton</t>
  </si>
  <si>
    <t>Z087</t>
  </si>
  <si>
    <t xml:space="preserve">Thomas Hollis </t>
  </si>
  <si>
    <t>Z083</t>
  </si>
  <si>
    <t>Callum Bailey</t>
  </si>
  <si>
    <t>Z082</t>
  </si>
  <si>
    <t>Gul Khan</t>
  </si>
  <si>
    <t>Z063</t>
  </si>
  <si>
    <t>Jonathan Lee</t>
  </si>
  <si>
    <t xml:space="preserve">Minority Leader </t>
  </si>
  <si>
    <t>Z078</t>
  </si>
  <si>
    <t>Salma Mumtaz</t>
  </si>
  <si>
    <t>Z094</t>
  </si>
  <si>
    <t>Nayab Patel</t>
  </si>
  <si>
    <t>Z095</t>
  </si>
  <si>
    <t>Nigel Turner</t>
  </si>
  <si>
    <t>Z089</t>
  </si>
  <si>
    <t>Robert Corden</t>
  </si>
  <si>
    <t>Z075</t>
  </si>
  <si>
    <t>Samina Riaz</t>
  </si>
  <si>
    <t>Z096</t>
  </si>
  <si>
    <t>Tom Smith</t>
  </si>
  <si>
    <t>Z098</t>
  </si>
  <si>
    <t xml:space="preserve">Liaqat Ali </t>
  </si>
  <si>
    <t>Z092</t>
  </si>
  <si>
    <t>Devontay Okure</t>
  </si>
  <si>
    <t>Z093</t>
  </si>
  <si>
    <t>Anwar Khan</t>
  </si>
  <si>
    <t>Z091</t>
  </si>
  <si>
    <t>Richard Butler</t>
  </si>
  <si>
    <t>Z090</t>
  </si>
  <si>
    <t>Pauline Allen</t>
  </si>
  <si>
    <t>Z099</t>
  </si>
  <si>
    <t>Andrew Rule</t>
  </si>
  <si>
    <t>Z100</t>
  </si>
  <si>
    <t xml:space="preserve">Helen-Ann Smith </t>
  </si>
  <si>
    <t>Z101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</si>
</sst>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sz val="10"/>
      <color indexed="72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8" fillId="0" borderId="0"/>
  </cellStyleXfs>
  <cellXfs count="17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4" fontId="2" fillId="0" borderId="0" xfId="2" applyNumberFormat="1" applyFont="1" applyAlignment="1">
      <alignment horizontal="center"/>
    </xf>
    <xf numFmtId="2" fontId="2" fillId="0" borderId="0" xfId="2" applyNumberFormat="1" applyFont="1" applyAlignment="1">
      <alignment horizontal="center"/>
    </xf>
    <xf numFmtId="0" fontId="6" fillId="0" borderId="0" xfId="3"/>
    <xf numFmtId="4" fontId="1" fillId="0" borderId="0" xfId="1" applyNumberFormat="1"/>
    <xf numFmtId="4" fontId="1" fillId="0" borderId="0" xfId="1" applyNumberFormat="1" applyAlignment="1">
      <alignment horizontal="left"/>
    </xf>
    <xf numFmtId="2" fontId="7" fillId="0" borderId="0" xfId="0" applyNumberFormat="1" applyFont="1" applyAlignment="1">
      <alignment horizontal="center"/>
    </xf>
    <xf numFmtId="2" fontId="9" fillId="0" borderId="1" xfId="4" applyNumberFormat="1" applyFont="1" applyBorder="1" applyAlignment="1">
      <alignment horizontal="center" wrapText="1"/>
    </xf>
  </cellXfs>
  <cellStyles count="5">
    <cellStyle name="Normal" xfId="0" builtinId="0"/>
    <cellStyle name="Normal 2 3" xfId="3" xr:uid="{160C30ED-F4C0-A444-B211-BA5BAD20E292}"/>
    <cellStyle name="Normal 3" xfId="1" xr:uid="{B8408053-221D-1B4B-AC18-2543374A5BEA}"/>
    <cellStyle name="Normal_Members Allowances 2" xfId="2" xr:uid="{E09FA3D7-1902-604D-B5C0-076ECB291E89}"/>
    <cellStyle name="Normal_Sheet1" xfId="4" xr:uid="{5881DD6A-2574-8B4A-8FBA-95DCFAE245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ibrary/Containers/com.microsoft.Outlook/Data/tmp/Outlook%20Temp/Members%20Allowances%202024-25.xlsx" TargetMode="External"/><Relationship Id="rId2" Type="http://schemas.openxmlformats.org/officeDocument/2006/relationships/externalLinkPath" Target="/Users/alexskennerton/Library/Containers/com.microsoft.Outlook/Data/tmp/Outlook%20Temp/Members%20Allowances%202024-25.xlsx" TargetMode="External"/><Relationship Id="rId1" Type="http://schemas.openxmlformats.org/officeDocument/2006/relationships/externalLinkPath" Target="/Users/alexskennerton/Library/Containers/com.microsoft.Outlook/Data/tmp/Outlook%20Temp/Members%20Allowances%20202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eader"/>
      <sheetName val="Summary"/>
      <sheetName val="Analysis 24-25"/>
      <sheetName val="Notes"/>
      <sheetName val="Publication "/>
      <sheetName val="4571 Allowance Data 24-25"/>
      <sheetName val="Sheet1"/>
      <sheetName val="4570 Expenses data 24-25"/>
      <sheetName val="4572 NI 24-25"/>
      <sheetName val="Scheme of allowance 23-24"/>
      <sheetName val="Payslips"/>
      <sheetName val="Member list from Lea-Anne"/>
    </sheetNames>
    <sheetDataSet>
      <sheetData sheetId="0"/>
      <sheetData sheetId="1"/>
      <sheetData sheetId="2">
        <row r="4">
          <cell r="C4" t="str">
            <v>Z032</v>
          </cell>
          <cell r="H4">
            <v>2583.21</v>
          </cell>
          <cell r="I4">
            <v>15404.69</v>
          </cell>
          <cell r="M4">
            <v>1669.15</v>
          </cell>
          <cell r="N4">
            <v>0</v>
          </cell>
        </row>
        <row r="5">
          <cell r="C5" t="str">
            <v>Z097</v>
          </cell>
          <cell r="H5">
            <v>1333.2696774193546</v>
          </cell>
          <cell r="I5">
            <v>7950.8077419354831</v>
          </cell>
          <cell r="M5">
            <v>1948.0800000000002</v>
          </cell>
          <cell r="N5">
            <v>0</v>
          </cell>
        </row>
        <row r="6">
          <cell r="C6" t="str">
            <v>Z097</v>
          </cell>
          <cell r="H6">
            <v>2452.2638709677417</v>
          </cell>
          <cell r="I6">
            <v>10444.997419354839</v>
          </cell>
        </row>
        <row r="8">
          <cell r="C8" t="str">
            <v>Z080</v>
          </cell>
          <cell r="H8">
            <v>621.87096774193549</v>
          </cell>
          <cell r="I8">
            <v>2648.7522580645159</v>
          </cell>
          <cell r="M8">
            <v>242.13</v>
          </cell>
          <cell r="N8">
            <v>77.099999999999994</v>
          </cell>
        </row>
        <row r="9">
          <cell r="C9" t="str">
            <v>Z059</v>
          </cell>
          <cell r="H9">
            <v>1333.2696774193546</v>
          </cell>
          <cell r="I9">
            <v>5678.833548387096</v>
          </cell>
          <cell r="M9">
            <v>637.58000000000004</v>
          </cell>
          <cell r="N9">
            <v>434</v>
          </cell>
        </row>
        <row r="10">
          <cell r="C10" t="str">
            <v>Z059</v>
          </cell>
          <cell r="H10">
            <v>3095.0903225806451</v>
          </cell>
          <cell r="I10">
            <v>0</v>
          </cell>
        </row>
        <row r="12">
          <cell r="C12" t="str">
            <v>Z018</v>
          </cell>
          <cell r="H12">
            <v>4428.3599999999997</v>
          </cell>
          <cell r="I12">
            <v>2952.48</v>
          </cell>
          <cell r="M12">
            <v>5.18</v>
          </cell>
          <cell r="N12">
            <v>0</v>
          </cell>
        </row>
        <row r="13">
          <cell r="C13" t="str">
            <v>Z035</v>
          </cell>
          <cell r="H13">
            <v>4416.4558064516123</v>
          </cell>
          <cell r="I13">
            <v>2944.5432258064511</v>
          </cell>
          <cell r="M13">
            <v>5.09</v>
          </cell>
          <cell r="N13">
            <v>0</v>
          </cell>
        </row>
        <row r="14">
          <cell r="C14" t="str">
            <v>Z071</v>
          </cell>
          <cell r="H14">
            <v>642.82645161290316</v>
          </cell>
          <cell r="I14">
            <v>428.58580645161283</v>
          </cell>
          <cell r="L14">
            <v>2426.2763010752706</v>
          </cell>
          <cell r="M14">
            <v>345.84000000000003</v>
          </cell>
          <cell r="N14">
            <v>0</v>
          </cell>
        </row>
        <row r="15">
          <cell r="C15" t="str">
            <v>Z071</v>
          </cell>
          <cell r="H15">
            <v>1388.425774193548</v>
          </cell>
        </row>
        <row r="16">
          <cell r="C16" t="str">
            <v>Z071</v>
          </cell>
          <cell r="H16">
            <v>2349.491</v>
          </cell>
          <cell r="I16">
            <v>1566.4546666666665</v>
          </cell>
        </row>
        <row r="17">
          <cell r="C17" t="str">
            <v>Z086</v>
          </cell>
          <cell r="H17">
            <v>621.87096774193549</v>
          </cell>
          <cell r="I17">
            <v>414.61548387096775</v>
          </cell>
          <cell r="L17">
            <v>-11.996451612903229</v>
          </cell>
          <cell r="M17">
            <v>0</v>
          </cell>
          <cell r="N17">
            <v>113.25</v>
          </cell>
        </row>
        <row r="19">
          <cell r="C19" t="str">
            <v>Z087</v>
          </cell>
          <cell r="H19">
            <v>3785.3378630136986</v>
          </cell>
          <cell r="I19">
            <v>2523.8941935483872</v>
          </cell>
          <cell r="M19">
            <v>3.25</v>
          </cell>
          <cell r="N19">
            <v>0</v>
          </cell>
        </row>
        <row r="20">
          <cell r="C20" t="str">
            <v>Z087</v>
          </cell>
          <cell r="H20">
            <v>643.02213698630135</v>
          </cell>
          <cell r="I20">
            <v>0</v>
          </cell>
        </row>
        <row r="21">
          <cell r="C21" t="str">
            <v>Z083</v>
          </cell>
          <cell r="H21">
            <v>4428.3599999999997</v>
          </cell>
          <cell r="I21">
            <v>2952.48</v>
          </cell>
          <cell r="M21">
            <v>5.18</v>
          </cell>
          <cell r="N21">
            <v>320.39999999999998</v>
          </cell>
        </row>
        <row r="23">
          <cell r="C23" t="str">
            <v>Z082</v>
          </cell>
          <cell r="H23">
            <v>4428.3599999999997</v>
          </cell>
          <cell r="I23">
            <v>0</v>
          </cell>
          <cell r="M23">
            <v>0</v>
          </cell>
          <cell r="N23">
            <v>0</v>
          </cell>
        </row>
        <row r="24">
          <cell r="C24" t="str">
            <v>Z063</v>
          </cell>
          <cell r="H24">
            <v>667.9354838709678</v>
          </cell>
          <cell r="I24">
            <v>0</v>
          </cell>
          <cell r="M24">
            <v>0</v>
          </cell>
          <cell r="N24">
            <v>14.4</v>
          </cell>
        </row>
        <row r="25">
          <cell r="C25" t="str">
            <v>Z078</v>
          </cell>
          <cell r="H25">
            <v>4428.3599999999997</v>
          </cell>
          <cell r="I25">
            <v>0</v>
          </cell>
          <cell r="M25">
            <v>0</v>
          </cell>
          <cell r="N25">
            <v>0</v>
          </cell>
        </row>
        <row r="26">
          <cell r="C26" t="str">
            <v>Z094</v>
          </cell>
          <cell r="H26">
            <v>2987.9525806451611</v>
          </cell>
          <cell r="I26">
            <v>0</v>
          </cell>
          <cell r="M26">
            <v>0</v>
          </cell>
          <cell r="N26">
            <v>0</v>
          </cell>
        </row>
        <row r="27">
          <cell r="C27" t="str">
            <v>Z095</v>
          </cell>
          <cell r="H27">
            <v>3773.6293548387093</v>
          </cell>
          <cell r="I27">
            <v>0</v>
          </cell>
          <cell r="M27">
            <v>0</v>
          </cell>
          <cell r="N27">
            <v>0</v>
          </cell>
        </row>
        <row r="28">
          <cell r="C28" t="str">
            <v>Z089</v>
          </cell>
          <cell r="H28">
            <v>4428.3599999999997</v>
          </cell>
          <cell r="I28">
            <v>0</v>
          </cell>
          <cell r="M28">
            <v>0</v>
          </cell>
          <cell r="N28">
            <v>0</v>
          </cell>
        </row>
        <row r="29">
          <cell r="C29" t="str">
            <v>Z075</v>
          </cell>
          <cell r="H29">
            <v>4428.3599999999997</v>
          </cell>
          <cell r="I29">
            <v>0</v>
          </cell>
          <cell r="M29">
            <v>0</v>
          </cell>
          <cell r="N29">
            <v>0</v>
          </cell>
        </row>
        <row r="31">
          <cell r="C31" t="str">
            <v>Z096</v>
          </cell>
          <cell r="H31">
            <v>3785.5335483870963</v>
          </cell>
          <cell r="I31">
            <v>0</v>
          </cell>
          <cell r="M31">
            <v>0</v>
          </cell>
          <cell r="N31">
            <v>0</v>
          </cell>
        </row>
        <row r="32">
          <cell r="C32" t="str">
            <v>Z098</v>
          </cell>
          <cell r="H32">
            <v>3785.5335483870963</v>
          </cell>
          <cell r="I32">
            <v>0</v>
          </cell>
          <cell r="M32">
            <v>0</v>
          </cell>
          <cell r="N32">
            <v>0</v>
          </cell>
        </row>
        <row r="33">
          <cell r="C33" t="str">
            <v>Z092</v>
          </cell>
          <cell r="H33">
            <v>621.87096774193549</v>
          </cell>
          <cell r="I33">
            <v>0</v>
          </cell>
          <cell r="M33">
            <v>0</v>
          </cell>
          <cell r="N33">
            <v>24.3</v>
          </cell>
        </row>
        <row r="34">
          <cell r="C34" t="str">
            <v>Z093</v>
          </cell>
          <cell r="H34">
            <v>621.87096774193549</v>
          </cell>
          <cell r="I34">
            <v>0</v>
          </cell>
          <cell r="M34">
            <v>0</v>
          </cell>
          <cell r="N34">
            <v>0</v>
          </cell>
        </row>
        <row r="35">
          <cell r="C35" t="str">
            <v>Z091</v>
          </cell>
          <cell r="H35">
            <v>4428.3599999999997</v>
          </cell>
          <cell r="I35">
            <v>0</v>
          </cell>
          <cell r="M35">
            <v>0</v>
          </cell>
          <cell r="N35">
            <v>0</v>
          </cell>
        </row>
        <row r="36">
          <cell r="C36" t="str">
            <v>Z090</v>
          </cell>
          <cell r="H36">
            <v>4428.3599999999997</v>
          </cell>
          <cell r="I36">
            <v>0</v>
          </cell>
          <cell r="M36">
            <v>0</v>
          </cell>
          <cell r="N36">
            <v>76.5</v>
          </cell>
        </row>
        <row r="37">
          <cell r="C37" t="str">
            <v>Z099</v>
          </cell>
          <cell r="H37">
            <v>891.53906682027639</v>
          </cell>
          <cell r="I37">
            <v>0</v>
          </cell>
          <cell r="M37">
            <v>0</v>
          </cell>
          <cell r="N37">
            <v>0</v>
          </cell>
        </row>
        <row r="38">
          <cell r="C38" t="str">
            <v>Z100</v>
          </cell>
          <cell r="H38">
            <v>797.58096774193541</v>
          </cell>
          <cell r="I38">
            <v>0</v>
          </cell>
          <cell r="M38">
            <v>0</v>
          </cell>
          <cell r="N38">
            <v>0</v>
          </cell>
        </row>
        <row r="39">
          <cell r="C39" t="str">
            <v>Z101</v>
          </cell>
          <cell r="H39">
            <v>382.20964285714285</v>
          </cell>
          <cell r="I39">
            <v>0</v>
          </cell>
          <cell r="M39">
            <v>0</v>
          </cell>
          <cell r="N39">
            <v>0</v>
          </cell>
        </row>
        <row r="41">
          <cell r="C41" t="str">
            <v>Z087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73B4-5039-A84A-BED1-E3D713193630}">
  <dimension ref="A1:I38"/>
  <sheetViews>
    <sheetView tabSelected="1" workbookViewId="0">
      <selection activeCell="I32" sqref="I32"/>
    </sheetView>
  </sheetViews>
  <sheetFormatPr baseColWidth="10" defaultRowHeight="16"/>
  <cols>
    <col min="2" max="2" width="15.6640625" bestFit="1" customWidth="1"/>
    <col min="3" max="3" width="15.1640625" bestFit="1" customWidth="1"/>
    <col min="4" max="4" width="5.1640625" bestFit="1" customWidth="1"/>
    <col min="5" max="5" width="9.6640625" bestFit="1" customWidth="1"/>
  </cols>
  <sheetData>
    <row r="1" spans="1:9">
      <c r="A1" s="1"/>
      <c r="B1" s="2" t="s">
        <v>0</v>
      </c>
      <c r="C1" s="2"/>
      <c r="D1" s="2"/>
      <c r="E1" s="2"/>
      <c r="F1" s="2"/>
      <c r="G1" s="2"/>
      <c r="H1" s="2"/>
      <c r="I1" s="1"/>
    </row>
    <row r="2" spans="1:9">
      <c r="A2" s="1"/>
      <c r="B2" s="2" t="s">
        <v>1</v>
      </c>
      <c r="C2" s="2"/>
      <c r="D2" s="2"/>
      <c r="E2" s="2"/>
      <c r="F2" s="2"/>
      <c r="G2" s="2"/>
      <c r="H2" s="2"/>
      <c r="I2" s="1"/>
    </row>
    <row r="3" spans="1:9">
      <c r="A3" s="1"/>
      <c r="B3" s="2" t="s">
        <v>2</v>
      </c>
      <c r="C3" s="2"/>
      <c r="D3" s="2"/>
      <c r="E3" s="2"/>
      <c r="F3" s="2"/>
      <c r="G3" s="2"/>
      <c r="H3" s="2"/>
      <c r="I3" s="1"/>
    </row>
    <row r="4" spans="1:9">
      <c r="A4" s="1"/>
      <c r="B4" s="3"/>
      <c r="C4" s="3"/>
      <c r="D4" s="3"/>
      <c r="E4" s="3"/>
      <c r="F4" s="3"/>
      <c r="G4" s="3"/>
      <c r="H4" s="4"/>
      <c r="I4" s="1"/>
    </row>
    <row r="5" spans="1:9">
      <c r="A5" s="1"/>
      <c r="B5" s="5" t="s">
        <v>3</v>
      </c>
      <c r="C5" s="5"/>
      <c r="D5" s="5"/>
      <c r="E5" s="5"/>
      <c r="F5" s="5"/>
      <c r="G5" s="5"/>
      <c r="H5" s="5"/>
      <c r="I5" s="1"/>
    </row>
    <row r="6" spans="1:9">
      <c r="A6" s="1"/>
      <c r="B6" s="5" t="s">
        <v>4</v>
      </c>
      <c r="C6" s="5"/>
      <c r="D6" s="5"/>
      <c r="E6" s="5"/>
      <c r="F6" s="5"/>
      <c r="G6" s="5"/>
      <c r="H6" s="5"/>
      <c r="I6" s="1"/>
    </row>
    <row r="7" spans="1:9">
      <c r="A7" s="1"/>
      <c r="B7" s="1"/>
      <c r="C7" s="1"/>
      <c r="D7" s="1"/>
      <c r="F7" s="1"/>
      <c r="G7" s="6"/>
      <c r="H7" s="7"/>
      <c r="I7" s="1"/>
    </row>
    <row r="8" spans="1:9" ht="56">
      <c r="A8" s="1"/>
      <c r="B8" s="8" t="s">
        <v>5</v>
      </c>
      <c r="C8" s="8"/>
      <c r="D8" s="8" t="s">
        <v>6</v>
      </c>
      <c r="E8" s="8" t="s">
        <v>7</v>
      </c>
      <c r="F8" s="8" t="s">
        <v>8</v>
      </c>
      <c r="G8" s="8" t="s">
        <v>9</v>
      </c>
      <c r="H8" s="9" t="s">
        <v>10</v>
      </c>
      <c r="I8" s="8" t="s">
        <v>11</v>
      </c>
    </row>
    <row r="9" spans="1:9">
      <c r="A9" s="1"/>
      <c r="B9" s="1"/>
      <c r="C9" s="1"/>
      <c r="D9" s="1"/>
      <c r="E9" s="10" t="s">
        <v>12</v>
      </c>
      <c r="F9" s="10" t="s">
        <v>12</v>
      </c>
      <c r="G9" s="10" t="s">
        <v>12</v>
      </c>
      <c r="H9" s="10" t="s">
        <v>12</v>
      </c>
      <c r="I9" s="10" t="s">
        <v>12</v>
      </c>
    </row>
    <row r="10" spans="1:9">
      <c r="A10" s="1"/>
      <c r="B10" t="s">
        <v>13</v>
      </c>
      <c r="C10" t="s">
        <v>14</v>
      </c>
      <c r="D10" t="s">
        <v>15</v>
      </c>
      <c r="E10" s="11">
        <f ca="1">SUMIF('[1]Analysis 24-25'!$C$4:$C$41,$D10,'[1]Analysis 24-25'!$H$4:$H$39)</f>
        <v>2583.21</v>
      </c>
      <c r="F10" s="11">
        <f ca="1">SUMIF('[1]Analysis 24-25'!$C$4:$C$41,$D10,'[1]Analysis 24-25'!$I$4:$I$39)</f>
        <v>15404.69</v>
      </c>
      <c r="G10" s="11">
        <f ca="1">SUMIF('[1]Analysis 24-25'!$C$4:$C$41,$D10,'[1]Analysis 24-25'!$M$4:$M$39)</f>
        <v>1669.15</v>
      </c>
      <c r="H10" s="11">
        <f ca="1">SUMIF('[1]Analysis 24-25'!$C$4:$C$41,$D10,'[1]Analysis 24-25'!$N$4:$N$39)</f>
        <v>0</v>
      </c>
      <c r="I10" s="10">
        <f ca="1">E10+F10+G10+H10</f>
        <v>19657.050000000003</v>
      </c>
    </row>
    <row r="11" spans="1:9">
      <c r="A11" s="1"/>
      <c r="B11" t="s">
        <v>16</v>
      </c>
      <c r="C11" t="s">
        <v>14</v>
      </c>
      <c r="D11" t="s">
        <v>17</v>
      </c>
      <c r="E11" s="11">
        <f ca="1">SUMIF('[1]Analysis 24-25'!$C$4:$C$41,D11,'[1]Analysis 24-25'!$H$4:$H$39)</f>
        <v>3785.5335483870963</v>
      </c>
      <c r="F11" s="11">
        <f ca="1">SUMIF('[1]Analysis 24-25'!$C$4:$C$41,$D11,'[1]Analysis 24-25'!$I$4:$I$39)</f>
        <v>18395.805161290322</v>
      </c>
      <c r="G11" s="11">
        <f ca="1">SUMIF('[1]Analysis 24-25'!$C$4:$C$41,$D11,'[1]Analysis 24-25'!$M$4:$M$39)</f>
        <v>1948.0800000000002</v>
      </c>
      <c r="H11" s="11">
        <f ca="1">SUMIF('[1]Analysis 24-25'!$C$4:$C$41,$D11,'[1]Analysis 24-25'!$N$4:$N$39)</f>
        <v>0</v>
      </c>
      <c r="I11" s="10">
        <f t="shared" ref="I11:I35" ca="1" si="0">E11+F11+G11+H11</f>
        <v>24129.418709677419</v>
      </c>
    </row>
    <row r="12" spans="1:9">
      <c r="A12" s="1"/>
      <c r="B12" t="s">
        <v>18</v>
      </c>
      <c r="C12" t="s">
        <v>19</v>
      </c>
      <c r="D12" t="s">
        <v>20</v>
      </c>
      <c r="E12" s="11">
        <f ca="1">SUMIF('[1]Analysis 24-25'!$C$4:$C$41,D12,'[1]Analysis 24-25'!$H$4:$H$39)</f>
        <v>621.87096774193549</v>
      </c>
      <c r="F12" s="11">
        <f ca="1">SUMIF('[1]Analysis 24-25'!$C$4:$C$41,$D12,'[1]Analysis 24-25'!$I$4:$I$39)</f>
        <v>2648.7522580645159</v>
      </c>
      <c r="G12" s="11">
        <f ca="1">SUMIF('[1]Analysis 24-25'!$C$4:$C$41,$D12,'[1]Analysis 24-25'!$M$4:$M$39)</f>
        <v>242.13</v>
      </c>
      <c r="H12" s="11">
        <f ca="1">SUMIF('[1]Analysis 24-25'!$C$4:$C$41,$D12,'[1]Analysis 24-25'!$N$4:$N$39)</f>
        <v>77.099999999999994</v>
      </c>
      <c r="I12" s="10">
        <f t="shared" ca="1" si="0"/>
        <v>3589.8532258064515</v>
      </c>
    </row>
    <row r="13" spans="1:9">
      <c r="A13" s="1"/>
      <c r="B13" t="s">
        <v>21</v>
      </c>
      <c r="D13" t="s">
        <v>22</v>
      </c>
      <c r="E13" s="11">
        <f ca="1">SUMIF('[1]Analysis 24-25'!$C$4:$C$41,D13,'[1]Analysis 24-25'!$H$4:$H$39)</f>
        <v>4428.3599999999997</v>
      </c>
      <c r="F13" s="11">
        <f ca="1">SUMIF('[1]Analysis 24-25'!$C$4:$C$41,$D13,'[1]Analysis 24-25'!$I$4:$I$39)</f>
        <v>5678.833548387096</v>
      </c>
      <c r="G13" s="11">
        <f ca="1">SUMIF('[1]Analysis 24-25'!$C$4:$C$41,$D13,'[1]Analysis 24-25'!$M$4:$M$39)</f>
        <v>637.58000000000004</v>
      </c>
      <c r="H13" s="11">
        <f ca="1">SUMIF('[1]Analysis 24-25'!$C$4:$C$41,$D13,'[1]Analysis 24-25'!$N$4:$N$39)</f>
        <v>434</v>
      </c>
      <c r="I13" s="10">
        <f t="shared" ca="1" si="0"/>
        <v>11178.773548387095</v>
      </c>
    </row>
    <row r="14" spans="1:9">
      <c r="A14" s="1"/>
      <c r="B14" t="s">
        <v>23</v>
      </c>
      <c r="C14" t="s">
        <v>19</v>
      </c>
      <c r="D14" t="s">
        <v>24</v>
      </c>
      <c r="E14" s="11">
        <f ca="1">SUMIF('[1]Analysis 24-25'!$C$4:$C$41,D14,'[1]Analysis 24-25'!$H$4:$H$39)</f>
        <v>4428.3599999999997</v>
      </c>
      <c r="F14" s="11">
        <f ca="1">SUMIF('[1]Analysis 24-25'!$C$4:$C$41,$D14,'[1]Analysis 24-25'!$I$4:$I$39)</f>
        <v>2952.48</v>
      </c>
      <c r="G14" s="11">
        <f ca="1">SUMIF('[1]Analysis 24-25'!$C$4:$C$41,$D14,'[1]Analysis 24-25'!$M$4:$M$39)</f>
        <v>5.18</v>
      </c>
      <c r="H14" s="11">
        <f ca="1">SUMIF('[1]Analysis 24-25'!$C$4:$C$41,$D14,'[1]Analysis 24-25'!$N$4:$N$39)</f>
        <v>0</v>
      </c>
      <c r="I14" s="10">
        <f t="shared" ca="1" si="0"/>
        <v>7386.02</v>
      </c>
    </row>
    <row r="15" spans="1:9">
      <c r="A15" s="1"/>
      <c r="B15" t="s">
        <v>25</v>
      </c>
      <c r="C15" t="s">
        <v>19</v>
      </c>
      <c r="D15" t="s">
        <v>26</v>
      </c>
      <c r="E15" s="11">
        <f ca="1">SUMIF('[1]Analysis 24-25'!$C$4:$C$41,D15,'[1]Analysis 24-25'!$H$4:$H$39)</f>
        <v>4416.4558064516123</v>
      </c>
      <c r="F15" s="11">
        <f ca="1">SUMIF('[1]Analysis 24-25'!$C$4:$C$41,$D15,'[1]Analysis 24-25'!$I$4:$I$39)</f>
        <v>2944.5432258064511</v>
      </c>
      <c r="G15" s="11">
        <f ca="1">SUMIF('[1]Analysis 24-25'!$C$4:$C$41,$D15,'[1]Analysis 24-25'!$M$4:$M$39)</f>
        <v>5.09</v>
      </c>
      <c r="H15" s="11">
        <f ca="1">SUMIF('[1]Analysis 24-25'!$C$4:$C$41,$D15,'[1]Analysis 24-25'!$N$4:$N$39)</f>
        <v>0</v>
      </c>
      <c r="I15" s="10">
        <f t="shared" ca="1" si="0"/>
        <v>7366.0890322580635</v>
      </c>
    </row>
    <row r="16" spans="1:9">
      <c r="A16" s="1"/>
      <c r="B16" s="12" t="s">
        <v>27</v>
      </c>
      <c r="D16" s="12" t="s">
        <v>28</v>
      </c>
      <c r="E16" s="11">
        <f ca="1">SUMIF('[1]Analysis 24-25'!$C$4:$C$41,D16,'[1]Analysis 24-25'!$H$4:$H$39)</f>
        <v>4380.7432258064509</v>
      </c>
      <c r="F16" s="11">
        <f ca="1">SUMIF('[1]Analysis 24-25'!$C$4:$C$41,$D16,'[1]Analysis 24-25'!$I$4:$I$39)+'[1]Analysis 24-25'!L14</f>
        <v>4421.3167741935504</v>
      </c>
      <c r="G16" s="11">
        <f ca="1">SUMIF('[1]Analysis 24-25'!$C$4:$C$41,$D16,'[1]Analysis 24-25'!$M$4:$M$39)</f>
        <v>345.84000000000003</v>
      </c>
      <c r="H16" s="11">
        <f ca="1">SUMIF('[1]Analysis 24-25'!$C$4:$C$41,$D16,'[1]Analysis 24-25'!$N$4:$N$39)</f>
        <v>0</v>
      </c>
      <c r="I16" s="10">
        <f t="shared" ca="1" si="0"/>
        <v>9147.9000000000015</v>
      </c>
    </row>
    <row r="17" spans="1:9">
      <c r="A17" s="1"/>
      <c r="B17" t="s">
        <v>29</v>
      </c>
      <c r="C17" t="s">
        <v>30</v>
      </c>
      <c r="D17" t="s">
        <v>31</v>
      </c>
      <c r="E17" s="11">
        <f ca="1">SUMIF('[1]Analysis 24-25'!$C$4:$C$41,D17,'[1]Analysis 24-25'!$H$4:$H$39)</f>
        <v>621.87096774193549</v>
      </c>
      <c r="F17" s="11">
        <f ca="1">SUMIF('[1]Analysis 24-25'!$C$4:$C$41,$D17,'[1]Analysis 24-25'!$I$4:$I$39)+'[1]Analysis 24-25'!L17</f>
        <v>402.61903225806452</v>
      </c>
      <c r="G17" s="11">
        <f ca="1">SUMIF('[1]Analysis 24-25'!$C$4:$C$41,$D17,'[1]Analysis 24-25'!$M$4:$M$39)</f>
        <v>0</v>
      </c>
      <c r="H17" s="11">
        <f ca="1">SUMIF('[1]Analysis 24-25'!$C$4:$C$41,$D17,'[1]Analysis 24-25'!$N$4:$N$39)</f>
        <v>113.25</v>
      </c>
      <c r="I17" s="10">
        <f t="shared" ca="1" si="0"/>
        <v>1137.74</v>
      </c>
    </row>
    <row r="18" spans="1:9">
      <c r="A18" s="1"/>
      <c r="B18" s="12" t="s">
        <v>32</v>
      </c>
      <c r="C18" t="s">
        <v>30</v>
      </c>
      <c r="D18" s="12" t="s">
        <v>33</v>
      </c>
      <c r="E18" s="11">
        <f ca="1">SUMIF('[1]Analysis 24-25'!$C$4:$C$41,D18,'[1]Analysis 24-25'!$H$4:$H$39)</f>
        <v>4428.3599999999997</v>
      </c>
      <c r="F18" s="11">
        <f ca="1">SUMIF('[1]Analysis 24-25'!$C$4:$C$41,$D18,'[1]Analysis 24-25'!$I$4:$I$39)</f>
        <v>2523.8941935483872</v>
      </c>
      <c r="G18" s="11">
        <f ca="1">SUMIF('[1]Analysis 24-25'!$C$4:$C$41,$D18,'[1]Analysis 24-25'!$M$4:$M$39)</f>
        <v>3.25</v>
      </c>
      <c r="H18" s="11">
        <f ca="1">SUMIF('[1]Analysis 24-25'!$C$4:$C$41,$D18,'[1]Analysis 24-25'!$N$4:$N$39)</f>
        <v>0</v>
      </c>
      <c r="I18" s="10">
        <f t="shared" ca="1" si="0"/>
        <v>6955.5041935483869</v>
      </c>
    </row>
    <row r="19" spans="1:9">
      <c r="A19" s="1"/>
      <c r="B19" t="s">
        <v>34</v>
      </c>
      <c r="C19" t="s">
        <v>30</v>
      </c>
      <c r="D19" t="s">
        <v>35</v>
      </c>
      <c r="E19" s="11">
        <f ca="1">SUMIF('[1]Analysis 24-25'!$C$4:$C$41,D19,'[1]Analysis 24-25'!$H$4:$H$39)</f>
        <v>4428.3599999999997</v>
      </c>
      <c r="F19" s="11">
        <f ca="1">SUMIF('[1]Analysis 24-25'!$C$4:$C$41,$D19,'[1]Analysis 24-25'!$I$4:$I$39)</f>
        <v>2952.48</v>
      </c>
      <c r="G19" s="11">
        <f ca="1">SUMIF('[1]Analysis 24-25'!$C$4:$C$41,$D19,'[1]Analysis 24-25'!$M$4:$M$39)</f>
        <v>5.18</v>
      </c>
      <c r="H19" s="11">
        <f ca="1">SUMIF('[1]Analysis 24-25'!$C$4:$C$41,$D19,'[1]Analysis 24-25'!$N$4:$N$39)</f>
        <v>320.39999999999998</v>
      </c>
      <c r="I19" s="10">
        <f t="shared" ca="1" si="0"/>
        <v>7706.42</v>
      </c>
    </row>
    <row r="20" spans="1:9">
      <c r="A20" s="1"/>
      <c r="B20" s="12" t="s">
        <v>36</v>
      </c>
      <c r="D20" s="12" t="s">
        <v>37</v>
      </c>
      <c r="E20" s="11">
        <f ca="1">SUMIF('[1]Analysis 24-25'!$C$4:$C$41,D20,'[1]Analysis 24-25'!$H$4:$H$39)</f>
        <v>4428.3599999999997</v>
      </c>
      <c r="F20" s="11">
        <f ca="1">SUMIF('[1]Analysis 24-25'!$C$4:$C$41,$D20,'[1]Analysis 24-25'!$I$4:$I$39)</f>
        <v>0</v>
      </c>
      <c r="G20" s="11">
        <f ca="1">SUMIF('[1]Analysis 24-25'!$C$4:$C$41,$D20,'[1]Analysis 24-25'!$M$4:$M$39)</f>
        <v>0</v>
      </c>
      <c r="H20" s="11">
        <f ca="1">SUMIF('[1]Analysis 24-25'!$C$4:$C$41,$D20,'[1]Analysis 24-25'!$N$4:$N$39)</f>
        <v>0</v>
      </c>
      <c r="I20" s="10">
        <f t="shared" ca="1" si="0"/>
        <v>4428.3599999999997</v>
      </c>
    </row>
    <row r="21" spans="1:9">
      <c r="A21" s="1"/>
      <c r="B21" s="12" t="s">
        <v>38</v>
      </c>
      <c r="C21" s="1" t="s">
        <v>30</v>
      </c>
      <c r="D21" s="12" t="s">
        <v>39</v>
      </c>
      <c r="E21" s="11">
        <f ca="1">SUMIF('[1]Analysis 24-25'!$C$4:$C$41,D21,'[1]Analysis 24-25'!$H$4:$H$39)</f>
        <v>667.9354838709678</v>
      </c>
      <c r="F21" s="11">
        <f ca="1">SUMIF('[1]Analysis 24-25'!$C$4:$C$41,$D21,'[1]Analysis 24-25'!$I$4:$I$39)</f>
        <v>0</v>
      </c>
      <c r="G21" s="11">
        <f ca="1">SUMIF('[1]Analysis 24-25'!$C$4:$C$41,$D21,'[1]Analysis 24-25'!$M$4:$M$39)</f>
        <v>0</v>
      </c>
      <c r="H21" s="11">
        <f ca="1">SUMIF('[1]Analysis 24-25'!$C$4:$C$41,$D21,'[1]Analysis 24-25'!$N$4:$N$39)</f>
        <v>14.4</v>
      </c>
      <c r="I21" s="10">
        <f t="shared" ca="1" si="0"/>
        <v>682.33548387096778</v>
      </c>
    </row>
    <row r="22" spans="1:9">
      <c r="A22" s="1"/>
      <c r="B22" s="12" t="s">
        <v>40</v>
      </c>
      <c r="C22" s="1" t="s">
        <v>41</v>
      </c>
      <c r="D22" s="12" t="s">
        <v>42</v>
      </c>
      <c r="E22" s="11">
        <f ca="1">SUMIF('[1]Analysis 24-25'!$C$4:$C$41,D22,'[1]Analysis 24-25'!$H$4:$H$39)</f>
        <v>4428.3599999999997</v>
      </c>
      <c r="F22" s="11">
        <f ca="1">SUMIF('[1]Analysis 24-25'!$C$4:$C$41,$D22,'[1]Analysis 24-25'!$I$4:$I$39)</f>
        <v>0</v>
      </c>
      <c r="G22" s="11">
        <f ca="1">SUMIF('[1]Analysis 24-25'!$C$4:$C$41,$D22,'[1]Analysis 24-25'!$M$4:$M$39)</f>
        <v>0</v>
      </c>
      <c r="H22" s="11">
        <f ca="1">SUMIF('[1]Analysis 24-25'!$C$4:$C$41,$D22,'[1]Analysis 24-25'!$N$4:$N$39)</f>
        <v>0</v>
      </c>
      <c r="I22" s="10">
        <f t="shared" ca="1" si="0"/>
        <v>4428.3599999999997</v>
      </c>
    </row>
    <row r="23" spans="1:9">
      <c r="A23" s="1"/>
      <c r="B23" s="12" t="s">
        <v>43</v>
      </c>
      <c r="C23" s="1"/>
      <c r="D23" s="12" t="s">
        <v>44</v>
      </c>
      <c r="E23" s="11">
        <f ca="1">SUMIF('[1]Analysis 24-25'!$C$4:$C$41,D23,'[1]Analysis 24-25'!$H$4:$H$39)</f>
        <v>2987.9525806451611</v>
      </c>
      <c r="F23" s="11">
        <f ca="1">SUMIF('[1]Analysis 24-25'!$C$4:$C$41,$D23,'[1]Analysis 24-25'!$I$4:$I$39)</f>
        <v>0</v>
      </c>
      <c r="G23" s="11">
        <f ca="1">SUMIF('[1]Analysis 24-25'!$C$4:$C$41,$D23,'[1]Analysis 24-25'!$M$4:$M$39)</f>
        <v>0</v>
      </c>
      <c r="H23" s="11">
        <f ca="1">SUMIF('[1]Analysis 24-25'!$C$4:$C$41,$D23,'[1]Analysis 24-25'!$N$4:$N$39)</f>
        <v>0</v>
      </c>
      <c r="I23" s="10">
        <f t="shared" ca="1" si="0"/>
        <v>2987.9525806451611</v>
      </c>
    </row>
    <row r="24" spans="1:9">
      <c r="A24" s="1"/>
      <c r="B24" s="12" t="s">
        <v>45</v>
      </c>
      <c r="C24" s="1" t="s">
        <v>41</v>
      </c>
      <c r="D24" s="12" t="s">
        <v>46</v>
      </c>
      <c r="E24" s="11">
        <f ca="1">SUMIF('[1]Analysis 24-25'!$C$4:$C$41,D24,'[1]Analysis 24-25'!$H$4:$H$39)</f>
        <v>3773.6293548387093</v>
      </c>
      <c r="F24" s="11">
        <f ca="1">SUMIF('[1]Analysis 24-25'!$C$4:$C$41,$D24,'[1]Analysis 24-25'!$I$4:$I$39)</f>
        <v>0</v>
      </c>
      <c r="G24" s="11">
        <f ca="1">SUMIF('[1]Analysis 24-25'!$C$4:$C$41,$D24,'[1]Analysis 24-25'!$M$4:$M$39)</f>
        <v>0</v>
      </c>
      <c r="H24" s="11">
        <f ca="1">SUMIF('[1]Analysis 24-25'!$C$4:$C$41,$D24,'[1]Analysis 24-25'!$N$4:$N$39)</f>
        <v>0</v>
      </c>
      <c r="I24" s="10">
        <f t="shared" ca="1" si="0"/>
        <v>3773.6293548387093</v>
      </c>
    </row>
    <row r="25" spans="1:9">
      <c r="A25" s="1"/>
      <c r="B25" s="12" t="s">
        <v>47</v>
      </c>
      <c r="D25" s="12" t="s">
        <v>48</v>
      </c>
      <c r="E25" s="11">
        <f ca="1">SUMIF('[1]Analysis 24-25'!$C$4:$C$41,D25,'[1]Analysis 24-25'!$H$4:$H$39)</f>
        <v>4428.3599999999997</v>
      </c>
      <c r="F25" s="11">
        <f ca="1">SUMIF('[1]Analysis 24-25'!$C$4:$C$41,$D25,'[1]Analysis 24-25'!$I$4:$I$39)</f>
        <v>0</v>
      </c>
      <c r="G25" s="11">
        <f ca="1">SUMIF('[1]Analysis 24-25'!$C$4:$C$41,$D25,'[1]Analysis 24-25'!$M$4:$M$39)</f>
        <v>0</v>
      </c>
      <c r="H25" s="11">
        <f ca="1">SUMIF('[1]Analysis 24-25'!$C$4:$C$41,$D25,'[1]Analysis 24-25'!$N$4:$N$39)</f>
        <v>0</v>
      </c>
      <c r="I25" s="10">
        <f t="shared" ca="1" si="0"/>
        <v>4428.3599999999997</v>
      </c>
    </row>
    <row r="26" spans="1:9">
      <c r="A26" s="1"/>
      <c r="B26" s="12" t="s">
        <v>49</v>
      </c>
      <c r="C26" s="1"/>
      <c r="D26" s="12" t="s">
        <v>50</v>
      </c>
      <c r="E26" s="11">
        <f ca="1">SUMIF('[1]Analysis 24-25'!$C$4:$C$41,D26,'[1]Analysis 24-25'!$H$4:$H$39)</f>
        <v>4428.3599999999997</v>
      </c>
      <c r="F26" s="11">
        <f ca="1">SUMIF('[1]Analysis 24-25'!$C$4:$C$41,$D26,'[1]Analysis 24-25'!$I$4:$I$39)</f>
        <v>0</v>
      </c>
      <c r="G26" s="11">
        <f ca="1">SUMIF('[1]Analysis 24-25'!$C$4:$C$41,$D26,'[1]Analysis 24-25'!$M$4:$M$39)</f>
        <v>0</v>
      </c>
      <c r="H26" s="11">
        <f ca="1">SUMIF('[1]Analysis 24-25'!$C$4:$C$41,$D26,'[1]Analysis 24-25'!$N$4:$N$39)</f>
        <v>0</v>
      </c>
      <c r="I26" s="10">
        <f t="shared" ca="1" si="0"/>
        <v>4428.3599999999997</v>
      </c>
    </row>
    <row r="27" spans="1:9">
      <c r="A27" s="1"/>
      <c r="B27" s="12" t="s">
        <v>51</v>
      </c>
      <c r="C27" s="1"/>
      <c r="D27" s="12" t="s">
        <v>52</v>
      </c>
      <c r="E27" s="11">
        <f ca="1">SUMIF('[1]Analysis 24-25'!$C$4:$C$41,D27,'[1]Analysis 24-25'!$H$4:$H$39)</f>
        <v>3785.5335483870963</v>
      </c>
      <c r="F27" s="11">
        <f ca="1">SUMIF('[1]Analysis 24-25'!$C$4:$C$41,$D27,'[1]Analysis 24-25'!$I$4:$I$39)</f>
        <v>0</v>
      </c>
      <c r="G27" s="11">
        <f ca="1">SUMIF('[1]Analysis 24-25'!$C$4:$C$41,$D27,'[1]Analysis 24-25'!$M$4:$M$39)</f>
        <v>0</v>
      </c>
      <c r="H27" s="11">
        <f ca="1">SUMIF('[1]Analysis 24-25'!$C$4:$C$41,$D27,'[1]Analysis 24-25'!$N$4:$N$39)</f>
        <v>0</v>
      </c>
      <c r="I27" s="10">
        <f t="shared" ca="1" si="0"/>
        <v>3785.5335483870963</v>
      </c>
    </row>
    <row r="28" spans="1:9">
      <c r="A28" s="1"/>
      <c r="B28" s="12" t="s">
        <v>53</v>
      </c>
      <c r="C28" s="1"/>
      <c r="D28" s="12" t="s">
        <v>54</v>
      </c>
      <c r="E28" s="11">
        <f ca="1">SUMIF('[1]Analysis 24-25'!$C$4:$C$41,D28,'[1]Analysis 24-25'!$H$4:$H$39)</f>
        <v>3785.5335483870963</v>
      </c>
      <c r="F28" s="11">
        <f ca="1">SUMIF('[1]Analysis 24-25'!$C$4:$C$41,$D28,'[1]Analysis 24-25'!$I$4:$I$39)</f>
        <v>0</v>
      </c>
      <c r="G28" s="11">
        <f ca="1">SUMIF('[1]Analysis 24-25'!$C$4:$C$41,$D28,'[1]Analysis 24-25'!$M$4:$M$39)</f>
        <v>0</v>
      </c>
      <c r="H28" s="11">
        <f ca="1">SUMIF('[1]Analysis 24-25'!$C$4:$C$41,$D28,'[1]Analysis 24-25'!$N$4:$N$39)</f>
        <v>0</v>
      </c>
      <c r="I28" s="10">
        <f t="shared" ca="1" si="0"/>
        <v>3785.5335483870963</v>
      </c>
    </row>
    <row r="29" spans="1:9">
      <c r="A29" s="1"/>
      <c r="B29" s="12" t="s">
        <v>55</v>
      </c>
      <c r="C29" s="1"/>
      <c r="D29" s="12" t="s">
        <v>56</v>
      </c>
      <c r="E29" s="11">
        <f ca="1">SUMIF('[1]Analysis 24-25'!$C$4:$C$41,D29,'[1]Analysis 24-25'!$H$4:$H$39)</f>
        <v>621.87096774193549</v>
      </c>
      <c r="F29" s="11">
        <f ca="1">SUMIF('[1]Analysis 24-25'!$C$4:$C$41,$D29,'[1]Analysis 24-25'!$I$4:$I$39)</f>
        <v>0</v>
      </c>
      <c r="G29" s="11">
        <f ca="1">SUMIF('[1]Analysis 24-25'!$C$4:$C$41,$D29,'[1]Analysis 24-25'!$M$4:$M$39)</f>
        <v>0</v>
      </c>
      <c r="H29" s="11">
        <f ca="1">SUMIF('[1]Analysis 24-25'!$C$4:$C$41,$D29,'[1]Analysis 24-25'!$N$4:$N$39)</f>
        <v>24.3</v>
      </c>
      <c r="I29" s="10">
        <f t="shared" ca="1" si="0"/>
        <v>646.17096774193544</v>
      </c>
    </row>
    <row r="30" spans="1:9">
      <c r="A30" s="1"/>
      <c r="B30" s="12" t="s">
        <v>57</v>
      </c>
      <c r="C30" s="1"/>
      <c r="D30" s="12" t="s">
        <v>58</v>
      </c>
      <c r="E30" s="11">
        <f ca="1">SUMIF('[1]Analysis 24-25'!$C$4:$C$41,D30,'[1]Analysis 24-25'!$H$4:$H$39)</f>
        <v>621.87096774193549</v>
      </c>
      <c r="F30" s="11">
        <f ca="1">SUMIF('[1]Analysis 24-25'!$C$4:$C$41,$D30,'[1]Analysis 24-25'!$I$4:$I$39)</f>
        <v>0</v>
      </c>
      <c r="G30" s="11">
        <f ca="1">SUMIF('[1]Analysis 24-25'!$C$4:$C$41,$D30,'[1]Analysis 24-25'!$M$4:$M$39)</f>
        <v>0</v>
      </c>
      <c r="H30" s="11">
        <f ca="1">SUMIF('[1]Analysis 24-25'!$C$4:$C$41,$D30,'[1]Analysis 24-25'!$N$4:$N$39)</f>
        <v>0</v>
      </c>
      <c r="I30" s="10">
        <f t="shared" ca="1" si="0"/>
        <v>621.87096774193549</v>
      </c>
    </row>
    <row r="31" spans="1:9">
      <c r="A31" s="1"/>
      <c r="B31" s="12" t="s">
        <v>59</v>
      </c>
      <c r="C31" s="1"/>
      <c r="D31" s="12" t="s">
        <v>60</v>
      </c>
      <c r="E31" s="11">
        <f ca="1">SUMIF('[1]Analysis 24-25'!$C$4:$C$41,D31,'[1]Analysis 24-25'!$H$4:$H$39)</f>
        <v>4428.3599999999997</v>
      </c>
      <c r="F31" s="11">
        <f ca="1">SUMIF('[1]Analysis 24-25'!$C$4:$C$41,$D31,'[1]Analysis 24-25'!$I$4:$I$39)</f>
        <v>0</v>
      </c>
      <c r="G31" s="11">
        <f ca="1">SUMIF('[1]Analysis 24-25'!$C$4:$C$41,$D31,'[1]Analysis 24-25'!$M$4:$M$39)</f>
        <v>0</v>
      </c>
      <c r="H31" s="11">
        <f ca="1">SUMIF('[1]Analysis 24-25'!$C$4:$C$41,$D31,'[1]Analysis 24-25'!$N$4:$N$39)</f>
        <v>0</v>
      </c>
      <c r="I31" s="10">
        <f t="shared" ca="1" si="0"/>
        <v>4428.3599999999997</v>
      </c>
    </row>
    <row r="32" spans="1:9">
      <c r="A32" s="1"/>
      <c r="B32" s="12" t="s">
        <v>61</v>
      </c>
      <c r="C32" s="1"/>
      <c r="D32" s="12" t="s">
        <v>62</v>
      </c>
      <c r="E32" s="11">
        <f ca="1">SUMIF('[1]Analysis 24-25'!$C$4:$C$41,D32,'[1]Analysis 24-25'!$H$4:$H$39)</f>
        <v>4428.3599999999997</v>
      </c>
      <c r="F32" s="11">
        <f ca="1">SUMIF('[1]Analysis 24-25'!$C$4:$C$41,$D32,'[1]Analysis 24-25'!$I$4:$I$39)</f>
        <v>0</v>
      </c>
      <c r="G32" s="11">
        <f ca="1">SUMIF('[1]Analysis 24-25'!$C$4:$C$41,$D32,'[1]Analysis 24-25'!$M$4:$M$39)</f>
        <v>0</v>
      </c>
      <c r="H32" s="11">
        <f ca="1">SUMIF('[1]Analysis 24-25'!$C$4:$C$41,$D32,'[1]Analysis 24-25'!$N$4:$N$39)</f>
        <v>76.5</v>
      </c>
      <c r="I32" s="10">
        <f t="shared" ca="1" si="0"/>
        <v>4504.8599999999997</v>
      </c>
    </row>
    <row r="33" spans="1:9">
      <c r="A33" s="1"/>
      <c r="B33" s="12" t="s">
        <v>63</v>
      </c>
      <c r="C33" s="1"/>
      <c r="D33" s="12" t="s">
        <v>64</v>
      </c>
      <c r="E33" s="11">
        <f ca="1">SUMIF('[1]Analysis 24-25'!$C$4:$C$41,D33,'[1]Analysis 24-25'!$H$4:$H$39)</f>
        <v>891.53906682027639</v>
      </c>
      <c r="F33" s="11">
        <f ca="1">SUMIF('[1]Analysis 24-25'!$C$4:$C$41,$D33,'[1]Analysis 24-25'!$I$4:$I$39)</f>
        <v>0</v>
      </c>
      <c r="G33" s="11">
        <f ca="1">SUMIF('[1]Analysis 24-25'!$C$4:$C$41,$D33,'[1]Analysis 24-25'!$M$4:$M$39)</f>
        <v>0</v>
      </c>
      <c r="H33" s="11">
        <f ca="1">SUMIF('[1]Analysis 24-25'!$C$4:$C$41,$D33,'[1]Analysis 24-25'!$N$4:$N$39)</f>
        <v>0</v>
      </c>
      <c r="I33" s="10">
        <f t="shared" ca="1" si="0"/>
        <v>891.53906682027639</v>
      </c>
    </row>
    <row r="34" spans="1:9">
      <c r="A34" s="1"/>
      <c r="B34" s="12" t="s">
        <v>65</v>
      </c>
      <c r="C34" s="1"/>
      <c r="D34" s="12" t="s">
        <v>66</v>
      </c>
      <c r="E34" s="11">
        <f ca="1">SUMIF('[1]Analysis 24-25'!$C$4:$C$41,D34,'[1]Analysis 24-25'!$H$4:$H$39)</f>
        <v>797.58096774193541</v>
      </c>
      <c r="F34" s="11">
        <f ca="1">SUMIF('[1]Analysis 24-25'!$C$4:$C$41,$D34,'[1]Analysis 24-25'!$I$4:$I$39)</f>
        <v>0</v>
      </c>
      <c r="G34" s="11">
        <f ca="1">SUMIF('[1]Analysis 24-25'!$C$4:$C$41,$D34,'[1]Analysis 24-25'!$M$4:$M$39)</f>
        <v>0</v>
      </c>
      <c r="H34" s="11">
        <f ca="1">SUMIF('[1]Analysis 24-25'!$C$4:$C$41,$D34,'[1]Analysis 24-25'!$N$4:$N$39)</f>
        <v>0</v>
      </c>
      <c r="I34" s="10">
        <f t="shared" ca="1" si="0"/>
        <v>797.58096774193541</v>
      </c>
    </row>
    <row r="35" spans="1:9">
      <c r="A35" s="1"/>
      <c r="B35" s="12" t="s">
        <v>67</v>
      </c>
      <c r="C35" s="1"/>
      <c r="D35" s="12" t="s">
        <v>68</v>
      </c>
      <c r="E35" s="11">
        <f ca="1">SUMIF('[1]Analysis 24-25'!$C$4:$C$41,D35,'[1]Analysis 24-25'!$H$4:$H$39)</f>
        <v>382.20964285714285</v>
      </c>
      <c r="F35" s="11">
        <f ca="1">SUMIF('[1]Analysis 24-25'!$C$4:$C$41,$D35,'[1]Analysis 24-25'!$I$4:$I$39)</f>
        <v>0</v>
      </c>
      <c r="G35" s="11">
        <f ca="1">SUMIF('[1]Analysis 24-25'!$C$4:$C$41,$D35,'[1]Analysis 24-25'!$M$4:$M$39)</f>
        <v>0</v>
      </c>
      <c r="H35" s="11">
        <f ca="1">SUMIF('[1]Analysis 24-25'!$C$4:$C$41,$D35,'[1]Analysis 24-25'!$N$4:$N$39)</f>
        <v>0</v>
      </c>
      <c r="I35" s="10">
        <f t="shared" ca="1" si="0"/>
        <v>382.20964285714285</v>
      </c>
    </row>
    <row r="36" spans="1:9">
      <c r="A36" s="1"/>
      <c r="B36" s="1"/>
      <c r="C36" s="1"/>
      <c r="D36" s="1"/>
      <c r="E36" s="13"/>
      <c r="F36" s="13"/>
      <c r="G36" s="14"/>
      <c r="H36" s="15"/>
      <c r="I36" s="13"/>
    </row>
    <row r="37" spans="1:9" ht="17" thickBot="1">
      <c r="A37" s="1"/>
      <c r="B37" s="1"/>
      <c r="C37" s="1"/>
      <c r="D37" s="1"/>
      <c r="E37" s="16">
        <f ca="1">SUM(E10:E35)</f>
        <v>79008.940645161289</v>
      </c>
      <c r="F37" s="16">
        <f ca="1">SUM(F10:F35)</f>
        <v>58325.4141935484</v>
      </c>
      <c r="G37" s="16">
        <f t="shared" ref="G37:H37" ca="1" si="1">SUM(G10:G35)</f>
        <v>4861.4800000000014</v>
      </c>
      <c r="H37" s="16">
        <f t="shared" ca="1" si="1"/>
        <v>1059.9499999999998</v>
      </c>
      <c r="I37" s="16">
        <f ca="1">SUM(I10:I35)</f>
        <v>143255.78483870966</v>
      </c>
    </row>
    <row r="38" spans="1:9" ht="17" thickTop="1"/>
  </sheetData>
  <mergeCells count="5">
    <mergeCell ref="B1:H1"/>
    <mergeCell ref="B2:H2"/>
    <mergeCell ref="B3:H3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Skennerton</dc:creator>
  <cp:lastModifiedBy>Alexander Skennerton</cp:lastModifiedBy>
  <dcterms:created xsi:type="dcterms:W3CDTF">2026-05-21T08:43:32Z</dcterms:created>
  <dcterms:modified xsi:type="dcterms:W3CDTF">2026-05-21T08:44:26Z</dcterms:modified>
</cp:coreProperties>
</file>