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e\YEAR END ACCOUNTS\Year End 21-22\Statement of Accounts\Disclosure Notes\"/>
    </mc:Choice>
  </mc:AlternateContent>
  <xr:revisionPtr revIDLastSave="0" documentId="13_ncr:1_{00750AF3-5329-46FE-8F92-F9825BE7FDAE}" xr6:coauthVersionLast="47" xr6:coauthVersionMax="47" xr10:uidLastSave="{00000000-0000-0000-0000-000000000000}"/>
  <bookViews>
    <workbookView xWindow="28680" yWindow="-120" windowWidth="29040" windowHeight="15840" xr2:uid="{B1E9196E-A87A-48BE-A177-32BB10F3C95F}"/>
  </bookViews>
  <sheets>
    <sheet name="Publication " sheetId="1" r:id="rId1"/>
  </sheets>
  <externalReferences>
    <externalReference r:id="rId2"/>
    <externalReference r:id="rId3"/>
  </externalReferences>
  <definedNames>
    <definedName name="_Key1" hidden="1">'[2]110A SUMMARY'!$B$23:$B$31</definedName>
    <definedName name="_Key2" hidden="1">'[2]110A SUMMARY'!$E$23</definedName>
    <definedName name="_Order1" hidden="1">255</definedName>
    <definedName name="_Order2" hidden="1">255</definedName>
    <definedName name="_Sort" hidden="1">'[2]110A SUMMARY'!$B$23:$E$31</definedName>
    <definedName name="Print_Area_MI" localSheetId="0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G39" i="1"/>
  <c r="F39" i="1"/>
  <c r="E39" i="1"/>
  <c r="I39" i="1" s="1"/>
  <c r="H38" i="1"/>
  <c r="G38" i="1"/>
  <c r="F38" i="1"/>
  <c r="E38" i="1"/>
  <c r="I38" i="1" s="1"/>
  <c r="I37" i="1"/>
  <c r="H37" i="1"/>
  <c r="G37" i="1"/>
  <c r="F37" i="1"/>
  <c r="E37" i="1"/>
  <c r="H36" i="1"/>
  <c r="G36" i="1"/>
  <c r="F36" i="1"/>
  <c r="E36" i="1"/>
  <c r="I36" i="1" s="1"/>
  <c r="H35" i="1"/>
  <c r="G35" i="1"/>
  <c r="F35" i="1"/>
  <c r="E35" i="1"/>
  <c r="I35" i="1" s="1"/>
  <c r="H34" i="1"/>
  <c r="G34" i="1"/>
  <c r="F34" i="1"/>
  <c r="I34" i="1" s="1"/>
  <c r="E34" i="1"/>
  <c r="H33" i="1"/>
  <c r="G33" i="1"/>
  <c r="F33" i="1"/>
  <c r="E33" i="1"/>
  <c r="I33" i="1" s="1"/>
  <c r="I32" i="1"/>
  <c r="H32" i="1"/>
  <c r="G32" i="1"/>
  <c r="F32" i="1"/>
  <c r="E32" i="1"/>
  <c r="H31" i="1"/>
  <c r="G31" i="1"/>
  <c r="F31" i="1"/>
  <c r="E31" i="1"/>
  <c r="I31" i="1" s="1"/>
  <c r="H30" i="1"/>
  <c r="G30" i="1"/>
  <c r="F30" i="1"/>
  <c r="E30" i="1"/>
  <c r="I30" i="1" s="1"/>
  <c r="I29" i="1"/>
  <c r="H29" i="1"/>
  <c r="G29" i="1"/>
  <c r="F29" i="1"/>
  <c r="E29" i="1"/>
  <c r="H28" i="1"/>
  <c r="G28" i="1"/>
  <c r="F28" i="1"/>
  <c r="E28" i="1"/>
  <c r="I28" i="1" s="1"/>
  <c r="H27" i="1"/>
  <c r="G27" i="1"/>
  <c r="F27" i="1"/>
  <c r="E27" i="1"/>
  <c r="I27" i="1" s="1"/>
  <c r="H26" i="1"/>
  <c r="G26" i="1"/>
  <c r="F26" i="1"/>
  <c r="I26" i="1" s="1"/>
  <c r="E26" i="1"/>
  <c r="H25" i="1"/>
  <c r="G25" i="1"/>
  <c r="F25" i="1"/>
  <c r="E25" i="1"/>
  <c r="I25" i="1" s="1"/>
  <c r="I24" i="1"/>
  <c r="H24" i="1"/>
  <c r="G24" i="1"/>
  <c r="F24" i="1"/>
  <c r="E24" i="1"/>
  <c r="H23" i="1"/>
  <c r="G23" i="1"/>
  <c r="F23" i="1"/>
  <c r="E23" i="1"/>
  <c r="I23" i="1" s="1"/>
  <c r="H22" i="1"/>
  <c r="G22" i="1"/>
  <c r="F22" i="1"/>
  <c r="E22" i="1"/>
  <c r="I22" i="1" s="1"/>
  <c r="I21" i="1"/>
  <c r="H21" i="1"/>
  <c r="G21" i="1"/>
  <c r="F21" i="1"/>
  <c r="E21" i="1"/>
  <c r="H20" i="1"/>
  <c r="G20" i="1"/>
  <c r="F20" i="1"/>
  <c r="E20" i="1"/>
  <c r="I20" i="1" s="1"/>
  <c r="I19" i="1"/>
  <c r="H19" i="1"/>
  <c r="G19" i="1"/>
  <c r="F19" i="1"/>
  <c r="E19" i="1"/>
  <c r="H18" i="1"/>
  <c r="G18" i="1"/>
  <c r="F18" i="1"/>
  <c r="I18" i="1" s="1"/>
  <c r="E18" i="1"/>
  <c r="H17" i="1"/>
  <c r="G17" i="1"/>
  <c r="F17" i="1"/>
  <c r="E17" i="1"/>
  <c r="I17" i="1" s="1"/>
  <c r="I16" i="1"/>
  <c r="H16" i="1"/>
  <c r="G16" i="1"/>
  <c r="F16" i="1"/>
  <c r="E16" i="1"/>
  <c r="H15" i="1"/>
  <c r="G15" i="1"/>
  <c r="F15" i="1"/>
  <c r="E15" i="1"/>
  <c r="I15" i="1" s="1"/>
  <c r="H14" i="1"/>
  <c r="G14" i="1"/>
  <c r="F14" i="1"/>
  <c r="E14" i="1"/>
  <c r="I14" i="1" s="1"/>
  <c r="I13" i="1"/>
  <c r="H13" i="1"/>
  <c r="G13" i="1"/>
  <c r="F13" i="1"/>
  <c r="E13" i="1"/>
  <c r="H12" i="1"/>
  <c r="G12" i="1"/>
  <c r="F12" i="1"/>
  <c r="E12" i="1"/>
  <c r="I12" i="1" s="1"/>
  <c r="I11" i="1"/>
  <c r="H11" i="1"/>
  <c r="G11" i="1"/>
  <c r="F11" i="1"/>
  <c r="E11" i="1"/>
  <c r="H10" i="1"/>
  <c r="H41" i="1" s="1"/>
  <c r="G10" i="1"/>
  <c r="G41" i="1" s="1"/>
  <c r="F10" i="1"/>
  <c r="F41" i="1" s="1"/>
  <c r="E10" i="1"/>
  <c r="E41" i="1" s="1"/>
  <c r="I41" i="1" s="1"/>
  <c r="I10" i="1" l="1"/>
</calcChain>
</file>

<file path=xl/sharedStrings.xml><?xml version="1.0" encoding="utf-8"?>
<sst xmlns="http://schemas.openxmlformats.org/spreadsheetml/2006/main" count="77" uniqueCount="73">
  <si>
    <t>The Local Authorities (Members' Allowances) (England) Regulations 2003</t>
  </si>
  <si>
    <t>Notice is hereby given that during the year 1st April 2020 to 31st March 2021, the total sums paid to each Member of the Authority</t>
  </si>
  <si>
    <t>in respect of basic allowances, special responsibility allowances and expenses were as follows:-</t>
  </si>
  <si>
    <t>Nottinghamshire and the City of Nottingham Fire and Rescue Authority</t>
  </si>
  <si>
    <t>Total sums paid to each Member of the Authority during the Year 1st April 2021 to 31st March 2022</t>
  </si>
  <si>
    <t>Councillor</t>
  </si>
  <si>
    <t>Cat3</t>
  </si>
  <si>
    <t>Basic Allowance</t>
  </si>
  <si>
    <t>Special Responsibility Allowance</t>
  </si>
  <si>
    <t>National Insurance</t>
  </si>
  <si>
    <t>Expenses</t>
  </si>
  <si>
    <t>Total</t>
  </si>
  <si>
    <t>£</t>
  </si>
  <si>
    <t>M Payne</t>
  </si>
  <si>
    <t>Z032</t>
  </si>
  <si>
    <t>Toby Neal</t>
  </si>
  <si>
    <t>Z065</t>
  </si>
  <si>
    <t>Shuguftah Quddoos</t>
  </si>
  <si>
    <t>Z066</t>
  </si>
  <si>
    <t>Nicholas Raine</t>
  </si>
  <si>
    <t>Z071</t>
  </si>
  <si>
    <t>JB Zadrozny</t>
  </si>
  <si>
    <t>Z018</t>
  </si>
  <si>
    <t>Patience Ifediora</t>
  </si>
  <si>
    <t>Z080</t>
  </si>
  <si>
    <t>WJ Clarke</t>
  </si>
  <si>
    <t>Z035</t>
  </si>
  <si>
    <t>Thomas Hollis</t>
  </si>
  <si>
    <t>Z083</t>
  </si>
  <si>
    <t>Chantel Lee</t>
  </si>
  <si>
    <t>Z077</t>
  </si>
  <si>
    <t>Roger Jackson</t>
  </si>
  <si>
    <t>Z073</t>
  </si>
  <si>
    <t>Nigel Brown</t>
  </si>
  <si>
    <t>Z047</t>
  </si>
  <si>
    <t>Vaughan Hopewell</t>
  </si>
  <si>
    <t>Z048</t>
  </si>
  <si>
    <t>William Longdon</t>
  </si>
  <si>
    <t>Z049</t>
  </si>
  <si>
    <t>Michael Quigley</t>
  </si>
  <si>
    <t>Z052</t>
  </si>
  <si>
    <t>Jonathan Wheeler</t>
  </si>
  <si>
    <t>Z055</t>
  </si>
  <si>
    <t>Sybil Fielding</t>
  </si>
  <si>
    <t>Z059</t>
  </si>
  <si>
    <t>Paraskevas Tsimbiridis</t>
  </si>
  <si>
    <t>Z062</t>
  </si>
  <si>
    <t>Gul Khan</t>
  </si>
  <si>
    <t>Z063</t>
  </si>
  <si>
    <t>Salma Mumtaz</t>
  </si>
  <si>
    <t>Z064</t>
  </si>
  <si>
    <t>Susan Saddington</t>
  </si>
  <si>
    <t>Z069</t>
  </si>
  <si>
    <t>Jawaid Khalil</t>
  </si>
  <si>
    <t>Z070</t>
  </si>
  <si>
    <t xml:space="preserve">Stephen Garner </t>
  </si>
  <si>
    <t>Z072</t>
  </si>
  <si>
    <t>Robert Corden</t>
  </si>
  <si>
    <t>Z075</t>
  </si>
  <si>
    <t>Jonathan Lee</t>
  </si>
  <si>
    <t>Z078</t>
  </si>
  <si>
    <t>Stephen Battlemuch</t>
  </si>
  <si>
    <t>Z074</t>
  </si>
  <si>
    <t>Edward Cubley</t>
  </si>
  <si>
    <t>z076</t>
  </si>
  <si>
    <t>Bethan Eddy</t>
  </si>
  <si>
    <t>Z079</t>
  </si>
  <si>
    <t>Scott Carlton</t>
  </si>
  <si>
    <t>Z081</t>
  </si>
  <si>
    <t>Callum Bailey</t>
  </si>
  <si>
    <t>Z082</t>
  </si>
  <si>
    <t>Nicola Heaton</t>
  </si>
  <si>
    <t>Z084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</si>
</sst>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0"/>
      <color indexed="72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7" fillId="0" borderId="0"/>
  </cellStyleXfs>
  <cellXfs count="16">
    <xf numFmtId="0" fontId="0" fillId="0" borderId="0" xfId="0"/>
    <xf numFmtId="0" fontId="2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2" fillId="0" borderId="0" xfId="1" applyAlignment="1">
      <alignment horizontal="left"/>
    </xf>
    <xf numFmtId="0" fontId="2" fillId="0" borderId="0" xfId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4" fontId="3" fillId="0" borderId="0" xfId="2" applyNumberFormat="1" applyFont="1" applyAlignment="1">
      <alignment horizontal="center"/>
    </xf>
    <xf numFmtId="2" fontId="3" fillId="0" borderId="0" xfId="2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8" fillId="0" borderId="1" xfId="3" applyNumberFormat="1" applyFont="1" applyBorder="1" applyAlignment="1">
      <alignment horizontal="center" wrapText="1"/>
    </xf>
    <xf numFmtId="4" fontId="3" fillId="0" borderId="1" xfId="2" applyNumberFormat="1" applyFont="1" applyBorder="1" applyAlignment="1">
      <alignment horizontal="center"/>
    </xf>
    <xf numFmtId="4" fontId="2" fillId="0" borderId="0" xfId="1" applyNumberFormat="1"/>
  </cellXfs>
  <cellStyles count="4">
    <cellStyle name="Normal" xfId="0" builtinId="0"/>
    <cellStyle name="Normal 3" xfId="1" xr:uid="{240D228A-8CEB-4810-9633-77138B04A39B}"/>
    <cellStyle name="Normal_Members Allowances 2" xfId="2" xr:uid="{F4B1D59A-3E25-4147-8476-654CE2A34C5E}"/>
    <cellStyle name="Normal_Sheet1" xfId="3" xr:uid="{E1032770-24DD-40C4-A69D-EC1FB0BCE4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mbers%20Allowances%202021-22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stevens\Local%20Settings\Temporary%20Internet%20Files\OLKB7\110%20COUNCIL%20TAX%20%20COLLECTION%20FU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-21"/>
      <sheetName val="Header"/>
      <sheetName val="Summary"/>
      <sheetName val="Analysis 21-22"/>
      <sheetName val="Publication "/>
      <sheetName val="4571 Allowance Data 21-22"/>
      <sheetName val="4570 Expenses data 21-22"/>
      <sheetName val="4572 NI 21-22"/>
      <sheetName val="Scheme of allowance 21-21"/>
      <sheetName val="4570 Expenses Data 20-21"/>
      <sheetName val="4571 Allowance Data"/>
      <sheetName val="4572 NI 20-21"/>
    </sheetNames>
    <sheetDataSet>
      <sheetData sheetId="0"/>
      <sheetData sheetId="1"/>
      <sheetData sheetId="2"/>
      <sheetData sheetId="3">
        <row r="4">
          <cell r="C4" t="str">
            <v>Z032</v>
          </cell>
          <cell r="D4" t="str">
            <v>Z032 Total</v>
          </cell>
          <cell r="E4">
            <v>44287</v>
          </cell>
          <cell r="F4">
            <v>44651</v>
          </cell>
          <cell r="G4">
            <v>365</v>
          </cell>
          <cell r="H4">
            <v>3963.84</v>
          </cell>
          <cell r="I4">
            <v>23637.96</v>
          </cell>
          <cell r="J4">
            <v>27601.8</v>
          </cell>
          <cell r="K4">
            <v>27601.800000000003</v>
          </cell>
          <cell r="L4">
            <v>0</v>
          </cell>
          <cell r="M4">
            <v>2588.52</v>
          </cell>
          <cell r="N4">
            <v>0</v>
          </cell>
        </row>
        <row r="5">
          <cell r="C5" t="str">
            <v>Z065</v>
          </cell>
          <cell r="D5" t="str">
            <v>Z065 Total</v>
          </cell>
          <cell r="E5">
            <v>44287</v>
          </cell>
          <cell r="F5">
            <v>44651</v>
          </cell>
          <cell r="G5">
            <v>365</v>
          </cell>
          <cell r="H5">
            <v>3963.84</v>
          </cell>
          <cell r="I5">
            <v>16883.28</v>
          </cell>
          <cell r="J5">
            <v>20847.12</v>
          </cell>
          <cell r="K5">
            <v>20847.119999999995</v>
          </cell>
          <cell r="L5">
            <v>0</v>
          </cell>
          <cell r="M5">
            <v>1656.3600000000001</v>
          </cell>
          <cell r="N5">
            <v>0</v>
          </cell>
        </row>
        <row r="7">
          <cell r="C7" t="str">
            <v>Z066</v>
          </cell>
          <cell r="D7" t="str">
            <v>Z066 Total</v>
          </cell>
          <cell r="E7">
            <v>44287</v>
          </cell>
          <cell r="F7">
            <v>44343</v>
          </cell>
          <cell r="G7">
            <v>57</v>
          </cell>
          <cell r="H7">
            <v>607.39096774193547</v>
          </cell>
          <cell r="I7">
            <v>404.95225806451612</v>
          </cell>
          <cell r="J7">
            <v>1012.3432258064515</v>
          </cell>
          <cell r="K7">
            <v>1012.3399999999999</v>
          </cell>
          <cell r="L7">
            <v>3.2258064516099694E-3</v>
          </cell>
          <cell r="M7">
            <v>0</v>
          </cell>
          <cell r="N7">
            <v>0</v>
          </cell>
        </row>
        <row r="8">
          <cell r="C8" t="str">
            <v>Z071</v>
          </cell>
          <cell r="D8" t="str">
            <v>Z071 Total</v>
          </cell>
          <cell r="E8">
            <v>44287</v>
          </cell>
          <cell r="F8">
            <v>44651</v>
          </cell>
          <cell r="G8">
            <v>365</v>
          </cell>
          <cell r="H8">
            <v>3963.84</v>
          </cell>
          <cell r="I8">
            <v>404.95225806451612</v>
          </cell>
          <cell r="J8">
            <v>4368.7922580645163</v>
          </cell>
          <cell r="K8">
            <v>4368.7899999999991</v>
          </cell>
          <cell r="L8">
            <v>2.2580645172638469E-3</v>
          </cell>
          <cell r="M8">
            <v>0</v>
          </cell>
          <cell r="N8">
            <v>0</v>
          </cell>
        </row>
        <row r="9">
          <cell r="C9" t="str">
            <v>Z071</v>
          </cell>
          <cell r="D9" t="str">
            <v>Z071 Total</v>
          </cell>
          <cell r="E9">
            <v>44287</v>
          </cell>
          <cell r="F9">
            <v>44343</v>
          </cell>
          <cell r="G9">
            <v>57</v>
          </cell>
        </row>
        <row r="10">
          <cell r="C10" t="str">
            <v>Z018</v>
          </cell>
          <cell r="D10" t="str">
            <v>Z018 Total</v>
          </cell>
          <cell r="E10">
            <v>44287</v>
          </cell>
          <cell r="F10">
            <v>44651</v>
          </cell>
          <cell r="G10">
            <v>365</v>
          </cell>
          <cell r="H10">
            <v>3963.84</v>
          </cell>
          <cell r="I10">
            <v>2230.7167741935482</v>
          </cell>
          <cell r="J10">
            <v>6194.5567741935483</v>
          </cell>
          <cell r="K10">
            <v>6194.56</v>
          </cell>
          <cell r="L10">
            <v>-3.2258064520647167E-3</v>
          </cell>
          <cell r="M10">
            <v>0</v>
          </cell>
          <cell r="N10">
            <v>40.5</v>
          </cell>
        </row>
        <row r="11">
          <cell r="C11" t="str">
            <v>Z018</v>
          </cell>
          <cell r="D11" t="str">
            <v>Z018 Total</v>
          </cell>
          <cell r="E11">
            <v>44344</v>
          </cell>
          <cell r="F11">
            <v>44651</v>
          </cell>
          <cell r="G11">
            <v>308</v>
          </cell>
        </row>
        <row r="12">
          <cell r="C12" t="str">
            <v>Z080</v>
          </cell>
          <cell r="D12" t="str">
            <v>Z080 Total</v>
          </cell>
          <cell r="E12">
            <v>44344</v>
          </cell>
          <cell r="F12">
            <v>44651</v>
          </cell>
          <cell r="G12">
            <v>308</v>
          </cell>
          <cell r="H12">
            <v>3345.8219354838707</v>
          </cell>
          <cell r="I12">
            <v>1372.7669999999998</v>
          </cell>
          <cell r="J12">
            <v>4718.588935483871</v>
          </cell>
          <cell r="K12">
            <v>4718.5899999999992</v>
          </cell>
          <cell r="L12">
            <v>-1.0645161282809568E-3</v>
          </cell>
          <cell r="M12">
            <v>11.110000000000001</v>
          </cell>
          <cell r="N12">
            <v>169.80000000000004</v>
          </cell>
        </row>
        <row r="13">
          <cell r="C13" t="str">
            <v>Z080</v>
          </cell>
          <cell r="D13" t="str">
            <v>Z080 Total</v>
          </cell>
          <cell r="E13">
            <v>44463</v>
          </cell>
          <cell r="F13">
            <v>44651</v>
          </cell>
          <cell r="G13">
            <v>189</v>
          </cell>
        </row>
        <row r="14">
          <cell r="C14" t="str">
            <v>Z035</v>
          </cell>
          <cell r="D14" t="str">
            <v>Z035 Total</v>
          </cell>
          <cell r="E14">
            <v>44287</v>
          </cell>
          <cell r="F14">
            <v>44651</v>
          </cell>
          <cell r="G14">
            <v>365</v>
          </cell>
          <cell r="H14">
            <v>3963.84</v>
          </cell>
          <cell r="I14">
            <v>2642.7599999999998</v>
          </cell>
          <cell r="J14">
            <v>6606.6</v>
          </cell>
          <cell r="K14">
            <v>6606.5999999999995</v>
          </cell>
          <cell r="L14">
            <v>0</v>
          </cell>
          <cell r="M14">
            <v>0</v>
          </cell>
          <cell r="N14">
            <v>0</v>
          </cell>
        </row>
        <row r="15">
          <cell r="C15" t="str">
            <v>Z083</v>
          </cell>
          <cell r="D15" t="str">
            <v>Z083 Total</v>
          </cell>
          <cell r="E15">
            <v>44344</v>
          </cell>
          <cell r="F15">
            <v>44651</v>
          </cell>
          <cell r="G15">
            <v>308</v>
          </cell>
          <cell r="H15">
            <v>3345.8219354838707</v>
          </cell>
          <cell r="I15">
            <v>767.25290322580645</v>
          </cell>
          <cell r="J15">
            <v>4113.0748387096774</v>
          </cell>
          <cell r="K15">
            <v>4113.07</v>
          </cell>
          <cell r="L15">
            <v>4.8387096776423277E-3</v>
          </cell>
          <cell r="M15">
            <v>0</v>
          </cell>
          <cell r="N15">
            <v>51.3</v>
          </cell>
        </row>
        <row r="16">
          <cell r="C16" t="str">
            <v>Z083</v>
          </cell>
          <cell r="D16" t="str">
            <v>Z083 Total</v>
          </cell>
          <cell r="E16">
            <v>44547</v>
          </cell>
          <cell r="F16">
            <v>44651</v>
          </cell>
          <cell r="G16">
            <v>105</v>
          </cell>
        </row>
        <row r="17">
          <cell r="C17" t="str">
            <v>Z077</v>
          </cell>
          <cell r="D17" t="str">
            <v>Z077 Total</v>
          </cell>
          <cell r="E17">
            <v>44344</v>
          </cell>
          <cell r="F17">
            <v>44431</v>
          </cell>
          <cell r="G17">
            <v>88</v>
          </cell>
          <cell r="H17">
            <v>932.03096774193546</v>
          </cell>
          <cell r="I17">
            <v>621.39225806451611</v>
          </cell>
          <cell r="J17">
            <v>1553.4232258064517</v>
          </cell>
          <cell r="K17">
            <v>1553.4199999999998</v>
          </cell>
          <cell r="L17">
            <v>3.225806451837343E-3</v>
          </cell>
          <cell r="M17">
            <v>0</v>
          </cell>
          <cell r="N17">
            <v>29.6</v>
          </cell>
        </row>
        <row r="18">
          <cell r="C18" t="str">
            <v>Z073</v>
          </cell>
          <cell r="D18" t="str">
            <v>Z073 Total</v>
          </cell>
          <cell r="E18">
            <v>44344</v>
          </cell>
          <cell r="F18">
            <v>44651</v>
          </cell>
          <cell r="G18">
            <v>308</v>
          </cell>
          <cell r="H18">
            <v>3345.8219354838707</v>
          </cell>
          <cell r="I18">
            <v>2230.7167741935482</v>
          </cell>
          <cell r="J18">
            <v>5576.5387096774193</v>
          </cell>
          <cell r="K18">
            <v>5576.5399999999991</v>
          </cell>
          <cell r="L18">
            <v>-1.290322579734493E-3</v>
          </cell>
          <cell r="M18">
            <v>0</v>
          </cell>
          <cell r="N18">
            <v>0</v>
          </cell>
        </row>
        <row r="19">
          <cell r="C19" t="str">
            <v>Z073</v>
          </cell>
          <cell r="D19" t="str">
            <v>Z073 Total</v>
          </cell>
          <cell r="E19">
            <v>44344</v>
          </cell>
          <cell r="F19">
            <v>44651</v>
          </cell>
          <cell r="G19">
            <v>308</v>
          </cell>
        </row>
        <row r="21">
          <cell r="C21" t="str">
            <v>Z047</v>
          </cell>
          <cell r="D21" t="str">
            <v>Z047 Total</v>
          </cell>
          <cell r="E21">
            <v>44287</v>
          </cell>
          <cell r="F21">
            <v>44343</v>
          </cell>
          <cell r="G21">
            <v>57</v>
          </cell>
          <cell r="H21">
            <v>607.39096774193547</v>
          </cell>
          <cell r="I21">
            <v>404.95225806451612</v>
          </cell>
          <cell r="J21">
            <v>1012.3432258064515</v>
          </cell>
          <cell r="K21">
            <v>1012.3399999999999</v>
          </cell>
          <cell r="L21">
            <v>3.2258064516099694E-3</v>
          </cell>
          <cell r="M21">
            <v>0</v>
          </cell>
          <cell r="N21">
            <v>0</v>
          </cell>
        </row>
        <row r="22">
          <cell r="C22" t="str">
            <v>Z048</v>
          </cell>
          <cell r="D22" t="str">
            <v>Z048 Total</v>
          </cell>
          <cell r="E22">
            <v>44287</v>
          </cell>
          <cell r="F22">
            <v>44343</v>
          </cell>
          <cell r="G22">
            <v>57</v>
          </cell>
          <cell r="H22">
            <v>607.39096774193547</v>
          </cell>
          <cell r="J22">
            <v>607.39096774193547</v>
          </cell>
          <cell r="K22">
            <v>607.39</v>
          </cell>
          <cell r="L22">
            <v>9.6774193548299081E-4</v>
          </cell>
          <cell r="M22">
            <v>0</v>
          </cell>
          <cell r="N22">
            <v>0</v>
          </cell>
        </row>
        <row r="23">
          <cell r="C23" t="str">
            <v>Z049</v>
          </cell>
          <cell r="D23" t="str">
            <v>Z049 Total</v>
          </cell>
          <cell r="E23">
            <v>44287</v>
          </cell>
          <cell r="F23">
            <v>44343</v>
          </cell>
          <cell r="G23">
            <v>57</v>
          </cell>
          <cell r="H23">
            <v>607.39096774193547</v>
          </cell>
          <cell r="J23">
            <v>607.39096774193547</v>
          </cell>
          <cell r="K23">
            <v>607.39</v>
          </cell>
          <cell r="L23">
            <v>9.6774193548299081E-4</v>
          </cell>
          <cell r="M23">
            <v>0</v>
          </cell>
          <cell r="N23">
            <v>0</v>
          </cell>
        </row>
        <row r="24">
          <cell r="C24" t="str">
            <v>Z052</v>
          </cell>
          <cell r="D24" t="str">
            <v>Z052 Total</v>
          </cell>
          <cell r="E24">
            <v>44287</v>
          </cell>
          <cell r="F24">
            <v>44343</v>
          </cell>
          <cell r="G24">
            <v>57</v>
          </cell>
          <cell r="H24">
            <v>607.39096774193547</v>
          </cell>
          <cell r="J24">
            <v>607.39096774193547</v>
          </cell>
          <cell r="K24">
            <v>607.39</v>
          </cell>
          <cell r="L24">
            <v>9.6774193548299081E-4</v>
          </cell>
          <cell r="M24">
            <v>0</v>
          </cell>
          <cell r="N24">
            <v>0</v>
          </cell>
        </row>
        <row r="25">
          <cell r="C25" t="str">
            <v>Z055</v>
          </cell>
          <cell r="D25" t="str">
            <v>Z055 Total</v>
          </cell>
          <cell r="E25">
            <v>44287</v>
          </cell>
          <cell r="F25">
            <v>44343</v>
          </cell>
          <cell r="G25">
            <v>57</v>
          </cell>
          <cell r="H25">
            <v>607.39096774193547</v>
          </cell>
          <cell r="J25">
            <v>607.39096774193547</v>
          </cell>
          <cell r="K25">
            <v>607.39</v>
          </cell>
          <cell r="L25">
            <v>9.6774193548299081E-4</v>
          </cell>
          <cell r="M25">
            <v>0</v>
          </cell>
          <cell r="N25">
            <v>0</v>
          </cell>
        </row>
        <row r="26">
          <cell r="C26" t="str">
            <v>Z059</v>
          </cell>
          <cell r="D26" t="str">
            <v>Z059 Total</v>
          </cell>
          <cell r="E26">
            <v>44287</v>
          </cell>
          <cell r="F26">
            <v>44651</v>
          </cell>
          <cell r="G26">
            <v>365</v>
          </cell>
          <cell r="H26">
            <v>3963.84</v>
          </cell>
          <cell r="J26">
            <v>3963.84</v>
          </cell>
          <cell r="K26">
            <v>3963.8399999999992</v>
          </cell>
          <cell r="L26">
            <v>0</v>
          </cell>
          <cell r="M26">
            <v>0</v>
          </cell>
          <cell r="N26">
            <v>0</v>
          </cell>
        </row>
        <row r="27">
          <cell r="C27" t="str">
            <v>Z062</v>
          </cell>
          <cell r="D27" t="str">
            <v>Z062 Total</v>
          </cell>
          <cell r="E27">
            <v>44287</v>
          </cell>
          <cell r="F27">
            <v>44343</v>
          </cell>
          <cell r="G27">
            <v>57</v>
          </cell>
          <cell r="H27">
            <v>607.39096774193547</v>
          </cell>
          <cell r="J27">
            <v>607.39096774193547</v>
          </cell>
          <cell r="K27">
            <v>607.39</v>
          </cell>
          <cell r="L27">
            <v>9.6774193548299081E-4</v>
          </cell>
          <cell r="M27">
            <v>0</v>
          </cell>
          <cell r="N27">
            <v>18.899999999999999</v>
          </cell>
        </row>
        <row r="28">
          <cell r="C28" t="str">
            <v>Z063</v>
          </cell>
          <cell r="D28" t="str">
            <v>Z063 Total</v>
          </cell>
          <cell r="E28">
            <v>44287</v>
          </cell>
          <cell r="F28">
            <v>44651</v>
          </cell>
          <cell r="G28">
            <v>365</v>
          </cell>
          <cell r="H28">
            <v>3963.84</v>
          </cell>
          <cell r="J28">
            <v>3963.84</v>
          </cell>
          <cell r="K28">
            <v>3963.8399999999992</v>
          </cell>
          <cell r="L28">
            <v>0</v>
          </cell>
          <cell r="M28">
            <v>0</v>
          </cell>
          <cell r="N28">
            <v>0</v>
          </cell>
        </row>
        <row r="29">
          <cell r="C29" t="str">
            <v>Z064</v>
          </cell>
          <cell r="D29" t="str">
            <v>Z064 Total</v>
          </cell>
          <cell r="E29">
            <v>44287</v>
          </cell>
          <cell r="F29">
            <v>44343</v>
          </cell>
          <cell r="G29">
            <v>57</v>
          </cell>
          <cell r="H29">
            <v>607.39096774193547</v>
          </cell>
          <cell r="J29">
            <v>607.39096774193547</v>
          </cell>
          <cell r="K29">
            <v>607.39</v>
          </cell>
          <cell r="L29">
            <v>9.6774193548299081E-4</v>
          </cell>
          <cell r="M29">
            <v>0</v>
          </cell>
          <cell r="N29">
            <v>0</v>
          </cell>
        </row>
        <row r="30">
          <cell r="C30" t="str">
            <v>Z069</v>
          </cell>
          <cell r="D30" t="str">
            <v>Z069 Total</v>
          </cell>
          <cell r="E30">
            <v>44287</v>
          </cell>
          <cell r="F30">
            <v>44343</v>
          </cell>
          <cell r="G30">
            <v>57</v>
          </cell>
          <cell r="H30">
            <v>607.39096774193547</v>
          </cell>
          <cell r="J30">
            <v>607.39096774193547</v>
          </cell>
          <cell r="K30">
            <v>607.39</v>
          </cell>
          <cell r="L30">
            <v>9.6774193548299081E-4</v>
          </cell>
          <cell r="M30">
            <v>0</v>
          </cell>
          <cell r="N30">
            <v>0</v>
          </cell>
        </row>
        <row r="31">
          <cell r="C31" t="str">
            <v>Z070</v>
          </cell>
          <cell r="D31" t="str">
            <v>Z070 Total</v>
          </cell>
          <cell r="E31">
            <v>44287</v>
          </cell>
          <cell r="F31">
            <v>44343</v>
          </cell>
          <cell r="G31">
            <v>57</v>
          </cell>
          <cell r="H31">
            <v>607.39096774193547</v>
          </cell>
          <cell r="J31">
            <v>607.39096774193547</v>
          </cell>
          <cell r="K31">
            <v>607.39</v>
          </cell>
          <cell r="L31">
            <v>9.6774193548299081E-4</v>
          </cell>
          <cell r="M31">
            <v>0</v>
          </cell>
          <cell r="N31">
            <v>0</v>
          </cell>
        </row>
        <row r="32">
          <cell r="C32" t="str">
            <v>Z072</v>
          </cell>
          <cell r="D32" t="str">
            <v>Z072 Total</v>
          </cell>
          <cell r="E32">
            <v>44287</v>
          </cell>
          <cell r="F32">
            <v>44343</v>
          </cell>
          <cell r="G32">
            <v>57</v>
          </cell>
          <cell r="H32">
            <v>607.39096774193547</v>
          </cell>
          <cell r="J32">
            <v>607.39096774193547</v>
          </cell>
          <cell r="K32">
            <v>607.39</v>
          </cell>
          <cell r="L32">
            <v>9.6774193548299081E-4</v>
          </cell>
          <cell r="M32">
            <v>0</v>
          </cell>
          <cell r="N32">
            <v>0</v>
          </cell>
        </row>
        <row r="33">
          <cell r="C33" t="str">
            <v>Z075</v>
          </cell>
          <cell r="D33" t="str">
            <v>Z075 Total</v>
          </cell>
          <cell r="E33">
            <v>44344</v>
          </cell>
          <cell r="F33">
            <v>44651</v>
          </cell>
          <cell r="G33">
            <v>308</v>
          </cell>
          <cell r="H33">
            <v>3345.8219354838707</v>
          </cell>
          <cell r="J33">
            <v>3345.8219354838707</v>
          </cell>
          <cell r="K33">
            <v>3345.8199999999997</v>
          </cell>
          <cell r="L33">
            <v>1.9354838709659816E-3</v>
          </cell>
          <cell r="M33">
            <v>0</v>
          </cell>
          <cell r="N33">
            <v>12.6</v>
          </cell>
        </row>
        <row r="34">
          <cell r="C34" t="str">
            <v>Z078</v>
          </cell>
          <cell r="D34" t="str">
            <v>Z078 Total</v>
          </cell>
          <cell r="E34">
            <v>44344</v>
          </cell>
          <cell r="F34">
            <v>44651</v>
          </cell>
          <cell r="G34">
            <v>308</v>
          </cell>
          <cell r="H34">
            <v>3345.8219354838707</v>
          </cell>
          <cell r="J34">
            <v>3345.8219354838707</v>
          </cell>
          <cell r="K34">
            <v>3345.8199999999997</v>
          </cell>
          <cell r="L34">
            <v>1.9354838709659816E-3</v>
          </cell>
          <cell r="M34">
            <v>0</v>
          </cell>
          <cell r="N34">
            <v>19.8</v>
          </cell>
        </row>
        <row r="35">
          <cell r="C35" t="str">
            <v>Z074</v>
          </cell>
          <cell r="D35" t="str">
            <v>Z074 Total</v>
          </cell>
          <cell r="E35">
            <v>44344</v>
          </cell>
          <cell r="F35">
            <v>44651</v>
          </cell>
          <cell r="G35">
            <v>308</v>
          </cell>
          <cell r="H35">
            <v>3345.8219354838707</v>
          </cell>
          <cell r="J35">
            <v>3345.8219354838707</v>
          </cell>
          <cell r="K35">
            <v>3345.8199999999993</v>
          </cell>
          <cell r="L35">
            <v>1.935483871420729E-3</v>
          </cell>
          <cell r="M35">
            <v>0</v>
          </cell>
          <cell r="N35">
            <v>0</v>
          </cell>
        </row>
        <row r="36">
          <cell r="C36" t="str">
            <v>z076</v>
          </cell>
          <cell r="D36" t="str">
            <v>z076 Total</v>
          </cell>
          <cell r="E36">
            <v>44344</v>
          </cell>
          <cell r="F36">
            <v>44651</v>
          </cell>
          <cell r="G36">
            <v>308</v>
          </cell>
          <cell r="H36">
            <v>3345.8219354838707</v>
          </cell>
          <cell r="J36">
            <v>3345.8219354838707</v>
          </cell>
          <cell r="K36">
            <v>3345.8199999999997</v>
          </cell>
          <cell r="L36">
            <v>1.9354838709659816E-3</v>
          </cell>
          <cell r="M36">
            <v>0</v>
          </cell>
          <cell r="N36">
            <v>0</v>
          </cell>
        </row>
        <row r="37">
          <cell r="C37" t="str">
            <v>Z079</v>
          </cell>
          <cell r="D37" t="str">
            <v>Z079 Total</v>
          </cell>
          <cell r="E37">
            <v>44344</v>
          </cell>
          <cell r="F37">
            <v>44651</v>
          </cell>
          <cell r="G37">
            <v>308</v>
          </cell>
          <cell r="H37">
            <v>3345.8219354838707</v>
          </cell>
          <cell r="J37">
            <v>3345.8219354838707</v>
          </cell>
          <cell r="K37">
            <v>3345.8199999999993</v>
          </cell>
          <cell r="L37">
            <v>1.935483871420729E-3</v>
          </cell>
          <cell r="M37">
            <v>0</v>
          </cell>
          <cell r="N37">
            <v>0</v>
          </cell>
        </row>
        <row r="38">
          <cell r="C38" t="str">
            <v>Z081</v>
          </cell>
          <cell r="D38" t="str">
            <v>Z081 Total</v>
          </cell>
          <cell r="E38">
            <v>44344</v>
          </cell>
          <cell r="F38">
            <v>44651</v>
          </cell>
          <cell r="G38">
            <v>308</v>
          </cell>
          <cell r="H38">
            <v>3345.8219354838707</v>
          </cell>
          <cell r="J38">
            <v>3345.8219354838707</v>
          </cell>
          <cell r="K38">
            <v>3345.8199999999997</v>
          </cell>
          <cell r="L38">
            <v>1.9354838709659816E-3</v>
          </cell>
          <cell r="M38">
            <v>0</v>
          </cell>
          <cell r="N38">
            <v>0</v>
          </cell>
        </row>
        <row r="39">
          <cell r="C39" t="str">
            <v>Z082</v>
          </cell>
          <cell r="D39" t="str">
            <v>Z082 Total</v>
          </cell>
          <cell r="E39">
            <v>44344</v>
          </cell>
          <cell r="F39">
            <v>44651</v>
          </cell>
          <cell r="G39">
            <v>308</v>
          </cell>
          <cell r="H39">
            <v>3345.8219354838707</v>
          </cell>
          <cell r="J39">
            <v>3345.8219354838707</v>
          </cell>
          <cell r="K39">
            <v>3345.8199999999993</v>
          </cell>
          <cell r="L39">
            <v>1.935483871420729E-3</v>
          </cell>
          <cell r="M39">
            <v>0</v>
          </cell>
          <cell r="N39">
            <v>0</v>
          </cell>
        </row>
        <row r="40">
          <cell r="C40" t="str">
            <v>Z084</v>
          </cell>
          <cell r="D40" t="str">
            <v>Z084 Total</v>
          </cell>
          <cell r="E40">
            <v>44449</v>
          </cell>
          <cell r="F40">
            <v>44651</v>
          </cell>
          <cell r="G40">
            <v>203</v>
          </cell>
          <cell r="H40">
            <v>2213.1440000000002</v>
          </cell>
          <cell r="J40">
            <v>2213.1440000000002</v>
          </cell>
          <cell r="K40">
            <v>2213.14</v>
          </cell>
          <cell r="L40">
            <v>4.0000000003601599E-3</v>
          </cell>
          <cell r="M40">
            <v>0</v>
          </cell>
          <cell r="N40">
            <v>0</v>
          </cell>
        </row>
        <row r="41">
          <cell r="G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G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G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G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G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7">
          <cell r="E47" t="str">
            <v>Totals</v>
          </cell>
          <cell r="H47">
            <v>71031.574967741952</v>
          </cell>
          <cell r="I47">
            <v>51601.702483870962</v>
          </cell>
          <cell r="J47">
            <v>122633.27745161283</v>
          </cell>
          <cell r="K47">
            <v>122633.23999999993</v>
          </cell>
          <cell r="L47">
            <v>3.7451612907716481E-2</v>
          </cell>
          <cell r="M47">
            <v>4255.99</v>
          </cell>
          <cell r="N47">
            <v>342.50000000000006</v>
          </cell>
        </row>
        <row r="49">
          <cell r="E49" t="str">
            <v xml:space="preserve">Totals from Data sheets </v>
          </cell>
          <cell r="K49">
            <v>122633.24</v>
          </cell>
          <cell r="M49">
            <v>4255.99</v>
          </cell>
          <cell r="N49">
            <v>342.5</v>
          </cell>
        </row>
        <row r="51">
          <cell r="E51" t="str">
            <v xml:space="preserve">Difference </v>
          </cell>
          <cell r="K51">
            <v>0</v>
          </cell>
          <cell r="M51">
            <v>0</v>
          </cell>
          <cell r="N51">
            <v>0</v>
          </cell>
        </row>
        <row r="53">
          <cell r="K53">
            <v>127231.73000000001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0A SUMMARY"/>
      <sheetName val="110"/>
    </sheetNames>
    <sheetDataSet>
      <sheetData sheetId="0">
        <row r="23">
          <cell r="B23" t="str">
            <v>REFUND PAID 1997/98 BUT  POSTED IN 1996/97</v>
          </cell>
        </row>
        <row r="25">
          <cell r="B25" t="str">
            <v>Agree refunds figure with Council Tax figures from A Turner (Group 13)</v>
          </cell>
        </row>
        <row r="26">
          <cell r="B26" t="str">
            <v>Refunds Not In Controls</v>
          </cell>
        </row>
        <row r="27">
          <cell r="B27" t="str">
            <v>Agree refunds figure with Council Tax figures from A Turner</v>
          </cell>
        </row>
        <row r="28">
          <cell r="B28" t="str">
            <v>REFUND PAID 1995/96 BUT  POSTED IN 1996/97</v>
          </cell>
        </row>
        <row r="29">
          <cell r="B29" t="str">
            <v>DIFFERENCE NOT FOUND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144C3-DAC7-4261-8D9A-3B7FE3E2D2AA}">
  <sheetPr>
    <pageSetUpPr fitToPage="1"/>
  </sheetPr>
  <dimension ref="B1:P45"/>
  <sheetViews>
    <sheetView tabSelected="1" workbookViewId="0">
      <selection activeCell="D35" sqref="D35"/>
    </sheetView>
  </sheetViews>
  <sheetFormatPr defaultColWidth="9.140625" defaultRowHeight="12.75" x14ac:dyDescent="0.2"/>
  <cols>
    <col min="1" max="1" width="9.140625" style="1"/>
    <col min="2" max="2" width="24" style="1" customWidth="1"/>
    <col min="3" max="3" width="21.5703125" style="1" hidden="1" customWidth="1"/>
    <col min="4" max="4" width="5" style="1" bestFit="1" customWidth="1"/>
    <col min="5" max="5" width="25.5703125" style="1" customWidth="1"/>
    <col min="6" max="6" width="25.85546875" style="1" customWidth="1"/>
    <col min="7" max="7" width="23.42578125" style="6" customWidth="1"/>
    <col min="8" max="8" width="26.42578125" style="7" customWidth="1"/>
    <col min="9" max="9" width="11.28515625" style="1" customWidth="1"/>
    <col min="10" max="12" width="9.140625" style="1"/>
    <col min="13" max="13" width="16.5703125" style="1" bestFit="1" customWidth="1"/>
    <col min="14" max="15" width="16.5703125" style="1" customWidth="1"/>
    <col min="16" max="16384" width="9.140625" style="1"/>
  </cols>
  <sheetData>
    <row r="1" spans="2:16" ht="15.75" customHeight="1" x14ac:dyDescent="0.2">
      <c r="B1" s="2" t="s">
        <v>0</v>
      </c>
      <c r="C1" s="2"/>
      <c r="D1" s="2"/>
      <c r="E1" s="2"/>
      <c r="F1" s="2"/>
      <c r="G1" s="2"/>
      <c r="H1" s="2"/>
    </row>
    <row r="2" spans="2:16" ht="15.75" customHeight="1" x14ac:dyDescent="0.2">
      <c r="B2" s="2" t="s">
        <v>1</v>
      </c>
      <c r="C2" s="2"/>
      <c r="D2" s="2"/>
      <c r="E2" s="2"/>
      <c r="F2" s="2"/>
      <c r="G2" s="2"/>
      <c r="H2" s="2"/>
    </row>
    <row r="3" spans="2:16" ht="15.75" customHeight="1" x14ac:dyDescent="0.2">
      <c r="B3" s="2" t="s">
        <v>2</v>
      </c>
      <c r="C3" s="2"/>
      <c r="D3" s="2"/>
      <c r="E3" s="2"/>
      <c r="F3" s="2"/>
      <c r="G3" s="2"/>
      <c r="H3" s="2"/>
    </row>
    <row r="4" spans="2:16" ht="15.75" customHeight="1" x14ac:dyDescent="0.2">
      <c r="B4" s="3"/>
      <c r="C4" s="3"/>
      <c r="D4" s="3"/>
      <c r="E4" s="3"/>
      <c r="F4" s="3"/>
      <c r="G4" s="3"/>
      <c r="H4" s="4"/>
    </row>
    <row r="5" spans="2:16" ht="15.75" customHeight="1" x14ac:dyDescent="0.2">
      <c r="B5" s="5" t="s">
        <v>3</v>
      </c>
      <c r="C5" s="5"/>
      <c r="D5" s="5"/>
      <c r="E5" s="5"/>
      <c r="F5" s="5"/>
      <c r="G5" s="5"/>
      <c r="H5" s="5"/>
    </row>
    <row r="6" spans="2:16" ht="15.75" customHeight="1" x14ac:dyDescent="0.2">
      <c r="B6" s="5" t="s">
        <v>4</v>
      </c>
      <c r="C6" s="5"/>
      <c r="D6" s="5"/>
      <c r="E6" s="5"/>
      <c r="F6" s="5"/>
      <c r="G6" s="5"/>
      <c r="H6" s="5"/>
    </row>
    <row r="7" spans="2:16" ht="29.25" customHeight="1" x14ac:dyDescent="0.2">
      <c r="E7"/>
      <c r="M7"/>
      <c r="N7"/>
      <c r="O7"/>
    </row>
    <row r="8" spans="2:16" ht="29.25" customHeight="1" x14ac:dyDescent="0.2">
      <c r="B8" s="8" t="s">
        <v>5</v>
      </c>
      <c r="C8" s="8"/>
      <c r="D8" s="8" t="s">
        <v>6</v>
      </c>
      <c r="E8" s="8" t="s">
        <v>7</v>
      </c>
      <c r="F8" s="8" t="s">
        <v>8</v>
      </c>
      <c r="G8" s="8" t="s">
        <v>9</v>
      </c>
      <c r="H8" s="9" t="s">
        <v>10</v>
      </c>
      <c r="I8" s="8" t="s">
        <v>11</v>
      </c>
      <c r="M8"/>
      <c r="N8"/>
      <c r="O8"/>
    </row>
    <row r="9" spans="2:16" ht="15.75" customHeight="1" x14ac:dyDescent="0.2">
      <c r="E9" s="10" t="s">
        <v>12</v>
      </c>
      <c r="F9" s="10" t="s">
        <v>12</v>
      </c>
      <c r="G9" s="10" t="s">
        <v>12</v>
      </c>
      <c r="H9" s="10" t="s">
        <v>12</v>
      </c>
      <c r="I9" s="10" t="s">
        <v>12</v>
      </c>
      <c r="M9"/>
      <c r="N9"/>
      <c r="O9"/>
    </row>
    <row r="10" spans="2:16" ht="15" customHeight="1" x14ac:dyDescent="0.2">
      <c r="B10" t="s">
        <v>13</v>
      </c>
      <c r="C10"/>
      <c r="D10" t="s">
        <v>14</v>
      </c>
      <c r="E10" s="11">
        <f>VLOOKUP(D10,'[1]Analysis 21-22'!$C$4:$K$40,6,FALSE)</f>
        <v>3963.84</v>
      </c>
      <c r="F10" s="11">
        <f>VLOOKUP(D10,'[1]Analysis 21-22'!C4:I45,7,FALSE)</f>
        <v>23637.96</v>
      </c>
      <c r="G10" s="11">
        <f>VLOOKUP(D10,'[1]Analysis 21-22'!C4:M40,11,FALSE)</f>
        <v>2588.52</v>
      </c>
      <c r="H10" s="12">
        <f>IFERROR(VLOOKUP(D10,'[1]Analysis 21-22'!C4:N40,12,FALSE),0)</f>
        <v>0</v>
      </c>
      <c r="I10" s="10">
        <f>E10+F10+G10+H10</f>
        <v>30190.32</v>
      </c>
      <c r="M10"/>
      <c r="N10"/>
      <c r="O10"/>
      <c r="P10"/>
    </row>
    <row r="11" spans="2:16" ht="15" customHeight="1" x14ac:dyDescent="0.2">
      <c r="B11" t="s">
        <v>15</v>
      </c>
      <c r="C11"/>
      <c r="D11" t="s">
        <v>16</v>
      </c>
      <c r="E11" s="11">
        <f>VLOOKUP(D11,'[1]Analysis 21-22'!$C$4:$K$40,6,FALSE)</f>
        <v>3963.84</v>
      </c>
      <c r="F11" s="11">
        <f>VLOOKUP(D11,'[1]Analysis 21-22'!C5:I46,7,FALSE)</f>
        <v>16883.28</v>
      </c>
      <c r="G11" s="11">
        <f>VLOOKUP(D11,'[1]Analysis 21-22'!C5:M41,11,FALSE)</f>
        <v>1656.3600000000001</v>
      </c>
      <c r="H11" s="12">
        <f>IFERROR(VLOOKUP(D11,'[1]Analysis 21-22'!C5:N41,12,FALSE),0)</f>
        <v>0</v>
      </c>
      <c r="I11" s="10">
        <f t="shared" ref="I11:I39" si="0">E11+F11+G11+H11</f>
        <v>22503.48</v>
      </c>
      <c r="M11"/>
      <c r="N11"/>
      <c r="O11"/>
      <c r="P11"/>
    </row>
    <row r="12" spans="2:16" ht="15" customHeight="1" x14ac:dyDescent="0.2">
      <c r="B12" t="s">
        <v>17</v>
      </c>
      <c r="C12"/>
      <c r="D12" t="s">
        <v>18</v>
      </c>
      <c r="E12" s="11">
        <f>VLOOKUP(D12,'[1]Analysis 21-22'!$C$4:$K$40,6,FALSE)</f>
        <v>607.39096774193547</v>
      </c>
      <c r="F12" s="11">
        <f>VLOOKUP(D12,'[1]Analysis 21-22'!C6:I47,7,FALSE)</f>
        <v>404.95225806451612</v>
      </c>
      <c r="G12" s="11">
        <f>VLOOKUP(D12,'[1]Analysis 21-22'!C6:M42,11,FALSE)</f>
        <v>0</v>
      </c>
      <c r="H12" s="12">
        <f>IFERROR(VLOOKUP(D12,'[1]Analysis 21-22'!C6:N42,12,FALSE),0)</f>
        <v>0</v>
      </c>
      <c r="I12" s="10">
        <f t="shared" si="0"/>
        <v>1012.3432258064515</v>
      </c>
      <c r="M12"/>
      <c r="N12"/>
      <c r="O12"/>
      <c r="P12"/>
    </row>
    <row r="13" spans="2:16" ht="15" customHeight="1" x14ac:dyDescent="0.2">
      <c r="B13" t="s">
        <v>19</v>
      </c>
      <c r="C13"/>
      <c r="D13" t="s">
        <v>20</v>
      </c>
      <c r="E13" s="11">
        <f>VLOOKUP(D13,'[1]Analysis 21-22'!$C$4:$K$40,6,FALSE)</f>
        <v>3963.84</v>
      </c>
      <c r="F13" s="11">
        <f>VLOOKUP(D13,'[1]Analysis 21-22'!C7:I48,7,FALSE)</f>
        <v>404.95225806451612</v>
      </c>
      <c r="G13" s="11">
        <f>VLOOKUP(D13,'[1]Analysis 21-22'!C7:M43,11,FALSE)</f>
        <v>0</v>
      </c>
      <c r="H13" s="12">
        <f>IFERROR(VLOOKUP(D13,'[1]Analysis 21-22'!C7:N43,12,FALSE),0)</f>
        <v>0</v>
      </c>
      <c r="I13" s="10">
        <f t="shared" si="0"/>
        <v>4368.7922580645163</v>
      </c>
      <c r="M13"/>
      <c r="N13"/>
      <c r="O13"/>
      <c r="P13"/>
    </row>
    <row r="14" spans="2:16" ht="15" customHeight="1" x14ac:dyDescent="0.2">
      <c r="B14" t="s">
        <v>21</v>
      </c>
      <c r="C14"/>
      <c r="D14" t="s">
        <v>22</v>
      </c>
      <c r="E14" s="11">
        <f>VLOOKUP(D14,'[1]Analysis 21-22'!$C$4:$K$40,6,FALSE)</f>
        <v>3963.84</v>
      </c>
      <c r="F14" s="11">
        <f>VLOOKUP(D14,'[1]Analysis 21-22'!C8:I49,7,FALSE)</f>
        <v>2230.7167741935482</v>
      </c>
      <c r="G14" s="11">
        <f>VLOOKUP(D14,'[1]Analysis 21-22'!C8:M44,11,FALSE)</f>
        <v>0</v>
      </c>
      <c r="H14" s="12">
        <f>IFERROR(VLOOKUP(D14,'[1]Analysis 21-22'!C8:N44,12,FALSE),0)</f>
        <v>40.5</v>
      </c>
      <c r="I14" s="10">
        <f t="shared" si="0"/>
        <v>6235.0567741935483</v>
      </c>
      <c r="L14"/>
      <c r="M14"/>
      <c r="N14"/>
      <c r="O14"/>
      <c r="P14"/>
    </row>
    <row r="15" spans="2:16" ht="15" customHeight="1" x14ac:dyDescent="0.2">
      <c r="B15" t="s">
        <v>23</v>
      </c>
      <c r="C15"/>
      <c r="D15" t="s">
        <v>24</v>
      </c>
      <c r="E15" s="11">
        <f>VLOOKUP(D15,'[1]Analysis 21-22'!$C$4:$K$40,6,FALSE)</f>
        <v>3345.8219354838707</v>
      </c>
      <c r="F15" s="11">
        <f>VLOOKUP(D15,'[1]Analysis 21-22'!C9:I50,7,FALSE)</f>
        <v>1372.7669999999998</v>
      </c>
      <c r="G15" s="11">
        <f>VLOOKUP(D15,'[1]Analysis 21-22'!C9:M45,11,FALSE)</f>
        <v>11.110000000000001</v>
      </c>
      <c r="H15" s="12">
        <f>IFERROR(VLOOKUP(D15,'[1]Analysis 21-22'!C9:N45,12,FALSE),0)</f>
        <v>169.80000000000004</v>
      </c>
      <c r="I15" s="10">
        <f t="shared" si="0"/>
        <v>4899.4989354838708</v>
      </c>
      <c r="L15"/>
      <c r="M15"/>
      <c r="N15"/>
      <c r="O15"/>
      <c r="P15"/>
    </row>
    <row r="16" spans="2:16" ht="15" customHeight="1" x14ac:dyDescent="0.2">
      <c r="B16" t="s">
        <v>25</v>
      </c>
      <c r="C16"/>
      <c r="D16" t="s">
        <v>26</v>
      </c>
      <c r="E16" s="11">
        <f>VLOOKUP(D16,'[1]Analysis 21-22'!$C$4:$K$40,6,FALSE)</f>
        <v>3963.84</v>
      </c>
      <c r="F16" s="11">
        <f>VLOOKUP(D16,'[1]Analysis 21-22'!C10:I51,7,FALSE)</f>
        <v>2642.7599999999998</v>
      </c>
      <c r="G16" s="11">
        <f>VLOOKUP(D16,'[1]Analysis 21-22'!C10:M46,11,FALSE)</f>
        <v>0</v>
      </c>
      <c r="H16" s="12">
        <f>IFERROR(VLOOKUP(D16,'[1]Analysis 21-22'!C10:N46,12,FALSE),0)</f>
        <v>0</v>
      </c>
      <c r="I16" s="10">
        <f t="shared" si="0"/>
        <v>6606.6</v>
      </c>
      <c r="L16"/>
      <c r="M16"/>
      <c r="N16"/>
      <c r="O16"/>
      <c r="P16"/>
    </row>
    <row r="17" spans="2:16" ht="15" customHeight="1" x14ac:dyDescent="0.2">
      <c r="B17" t="s">
        <v>27</v>
      </c>
      <c r="C17"/>
      <c r="D17" t="s">
        <v>28</v>
      </c>
      <c r="E17" s="11">
        <f>VLOOKUP(D17,'[1]Analysis 21-22'!$C$4:$K$40,6,FALSE)</f>
        <v>3345.8219354838707</v>
      </c>
      <c r="F17" s="11">
        <f>VLOOKUP(D17,'[1]Analysis 21-22'!C11:I52,7,FALSE)</f>
        <v>767.25290322580645</v>
      </c>
      <c r="G17" s="11">
        <f>VLOOKUP(D17,'[1]Analysis 21-22'!C11:M47,11,FALSE)</f>
        <v>0</v>
      </c>
      <c r="H17" s="12">
        <f>IFERROR(VLOOKUP(D17,'[1]Analysis 21-22'!C11:N47,12,FALSE),0)</f>
        <v>51.3</v>
      </c>
      <c r="I17" s="10">
        <f t="shared" si="0"/>
        <v>4164.3748387096775</v>
      </c>
      <c r="L17"/>
      <c r="M17"/>
      <c r="N17"/>
      <c r="O17"/>
      <c r="P17"/>
    </row>
    <row r="18" spans="2:16" ht="15" customHeight="1" x14ac:dyDescent="0.2">
      <c r="B18" t="s">
        <v>29</v>
      </c>
      <c r="C18"/>
      <c r="D18" t="s">
        <v>30</v>
      </c>
      <c r="E18" s="11">
        <f>VLOOKUP(D18,'[1]Analysis 21-22'!$C$4:$K$40,6,FALSE)</f>
        <v>932.03096774193546</v>
      </c>
      <c r="F18" s="11">
        <f>VLOOKUP(D18,'[1]Analysis 21-22'!C12:I53,7,FALSE)</f>
        <v>621.39225806451611</v>
      </c>
      <c r="G18" s="11">
        <f>VLOOKUP(D18,'[1]Analysis 21-22'!C12:M48,11,FALSE)</f>
        <v>0</v>
      </c>
      <c r="H18" s="12">
        <f>IFERROR(VLOOKUP(D18,'[1]Analysis 21-22'!C12:N48,12,FALSE),0)</f>
        <v>29.6</v>
      </c>
      <c r="I18" s="10">
        <f t="shared" si="0"/>
        <v>1583.0232258064516</v>
      </c>
      <c r="L18"/>
      <c r="M18"/>
      <c r="N18"/>
      <c r="O18"/>
      <c r="P18"/>
    </row>
    <row r="19" spans="2:16" ht="15" customHeight="1" x14ac:dyDescent="0.2">
      <c r="B19" t="s">
        <v>31</v>
      </c>
      <c r="C19"/>
      <c r="D19" t="s">
        <v>32</v>
      </c>
      <c r="E19" s="11">
        <f>VLOOKUP(D19,'[1]Analysis 21-22'!$C$4:$K$40,6,FALSE)</f>
        <v>3345.8219354838707</v>
      </c>
      <c r="F19" s="11">
        <f>VLOOKUP(D19,'[1]Analysis 21-22'!C13:I54,7,FALSE)</f>
        <v>2230.7167741935482</v>
      </c>
      <c r="G19" s="11">
        <f>VLOOKUP(D19,'[1]Analysis 21-22'!C13:M49,11,FALSE)</f>
        <v>0</v>
      </c>
      <c r="H19" s="12">
        <f>IFERROR(VLOOKUP(D19,'[1]Analysis 21-22'!C13:N49,12,FALSE),0)</f>
        <v>0</v>
      </c>
      <c r="I19" s="10">
        <f t="shared" si="0"/>
        <v>5576.5387096774193</v>
      </c>
      <c r="L19"/>
      <c r="M19"/>
      <c r="N19"/>
      <c r="O19"/>
      <c r="P19"/>
    </row>
    <row r="20" spans="2:16" ht="15" customHeight="1" x14ac:dyDescent="0.2">
      <c r="B20" t="s">
        <v>33</v>
      </c>
      <c r="C20"/>
      <c r="D20" t="s">
        <v>34</v>
      </c>
      <c r="E20" s="11">
        <f>VLOOKUP(D20,'[1]Analysis 21-22'!$C$4:$K$40,6,FALSE)</f>
        <v>607.39096774193547</v>
      </c>
      <c r="F20" s="11">
        <f>VLOOKUP(D20,'[1]Analysis 21-22'!C14:I55,7,FALSE)</f>
        <v>404.95225806451612</v>
      </c>
      <c r="G20" s="11">
        <f>VLOOKUP(D20,'[1]Analysis 21-22'!C14:M50,11,FALSE)</f>
        <v>0</v>
      </c>
      <c r="H20" s="12">
        <f>IFERROR(VLOOKUP(D20,'[1]Analysis 21-22'!C14:N50,12,FALSE),0)</f>
        <v>0</v>
      </c>
      <c r="I20" s="10">
        <f t="shared" si="0"/>
        <v>1012.3432258064515</v>
      </c>
      <c r="M20"/>
      <c r="N20"/>
      <c r="O20"/>
      <c r="P20"/>
    </row>
    <row r="21" spans="2:16" ht="15" customHeight="1" x14ac:dyDescent="0.2">
      <c r="B21" t="s">
        <v>35</v>
      </c>
      <c r="C21"/>
      <c r="D21" t="s">
        <v>36</v>
      </c>
      <c r="E21" s="11">
        <f>VLOOKUP(D21,'[1]Analysis 21-22'!$C$4:$K$40,6,FALSE)</f>
        <v>607.39096774193547</v>
      </c>
      <c r="F21" s="11">
        <f>VLOOKUP(D21,'[1]Analysis 21-22'!C15:I56,7,FALSE)</f>
        <v>0</v>
      </c>
      <c r="G21" s="11">
        <f>VLOOKUP(D21,'[1]Analysis 21-22'!C15:M51,11,FALSE)</f>
        <v>0</v>
      </c>
      <c r="H21" s="12">
        <f>IFERROR(VLOOKUP(D21,'[1]Analysis 21-22'!C15:N51,12,FALSE),0)</f>
        <v>0</v>
      </c>
      <c r="I21" s="10">
        <f t="shared" si="0"/>
        <v>607.39096774193547</v>
      </c>
      <c r="M21"/>
      <c r="N21"/>
      <c r="O21"/>
      <c r="P21"/>
    </row>
    <row r="22" spans="2:16" ht="15" customHeight="1" x14ac:dyDescent="0.2">
      <c r="B22" t="s">
        <v>37</v>
      </c>
      <c r="C22"/>
      <c r="D22" t="s">
        <v>38</v>
      </c>
      <c r="E22" s="11">
        <f>VLOOKUP(D22,'[1]Analysis 21-22'!$C$4:$K$40,6,FALSE)</f>
        <v>607.39096774193547</v>
      </c>
      <c r="F22" s="11">
        <f>VLOOKUP(D22,'[1]Analysis 21-22'!C16:I57,7,FALSE)</f>
        <v>0</v>
      </c>
      <c r="G22" s="11">
        <f>VLOOKUP(D22,'[1]Analysis 21-22'!C16:M52,11,FALSE)</f>
        <v>0</v>
      </c>
      <c r="H22" s="12">
        <f>IFERROR(VLOOKUP(D22,'[1]Analysis 21-22'!C16:N52,12,FALSE),0)</f>
        <v>0</v>
      </c>
      <c r="I22" s="10">
        <f t="shared" si="0"/>
        <v>607.39096774193547</v>
      </c>
      <c r="M22"/>
      <c r="N22"/>
      <c r="O22"/>
      <c r="P22"/>
    </row>
    <row r="23" spans="2:16" ht="15" customHeight="1" x14ac:dyDescent="0.2">
      <c r="B23" t="s">
        <v>39</v>
      </c>
      <c r="C23"/>
      <c r="D23" t="s">
        <v>40</v>
      </c>
      <c r="E23" s="11">
        <f>VLOOKUP(D23,'[1]Analysis 21-22'!$C$4:$K$40,6,FALSE)</f>
        <v>607.39096774193547</v>
      </c>
      <c r="F23" s="11">
        <f>VLOOKUP(D23,'[1]Analysis 21-22'!C17:I58,7,FALSE)</f>
        <v>0</v>
      </c>
      <c r="G23" s="11">
        <f>VLOOKUP(D23,'[1]Analysis 21-22'!C17:M53,11,FALSE)</f>
        <v>0</v>
      </c>
      <c r="H23" s="12">
        <f>IFERROR(VLOOKUP(D23,'[1]Analysis 21-22'!C17:N53,12,FALSE),0)</f>
        <v>0</v>
      </c>
      <c r="I23" s="10">
        <f t="shared" si="0"/>
        <v>607.39096774193547</v>
      </c>
      <c r="M23"/>
      <c r="N23"/>
      <c r="O23"/>
    </row>
    <row r="24" spans="2:16" ht="15" customHeight="1" x14ac:dyDescent="0.2">
      <c r="B24" t="s">
        <v>41</v>
      </c>
      <c r="C24"/>
      <c r="D24" t="s">
        <v>42</v>
      </c>
      <c r="E24" s="11">
        <f>VLOOKUP(D24,'[1]Analysis 21-22'!$C$4:$K$40,6,FALSE)</f>
        <v>607.39096774193547</v>
      </c>
      <c r="F24" s="11">
        <f>VLOOKUP(D24,'[1]Analysis 21-22'!C18:I59,7,FALSE)</f>
        <v>0</v>
      </c>
      <c r="G24" s="11">
        <f>VLOOKUP(D24,'[1]Analysis 21-22'!C18:M54,11,FALSE)</f>
        <v>0</v>
      </c>
      <c r="H24" s="12">
        <f>IFERROR(VLOOKUP(D24,'[1]Analysis 21-22'!C18:N54,12,FALSE),0)</f>
        <v>0</v>
      </c>
      <c r="I24" s="10">
        <f t="shared" si="0"/>
        <v>607.39096774193547</v>
      </c>
      <c r="M24"/>
      <c r="N24"/>
      <c r="O24"/>
    </row>
    <row r="25" spans="2:16" ht="15" customHeight="1" x14ac:dyDescent="0.2">
      <c r="B25" t="s">
        <v>43</v>
      </c>
      <c r="C25"/>
      <c r="D25" t="s">
        <v>44</v>
      </c>
      <c r="E25" s="11">
        <f>VLOOKUP(D25,'[1]Analysis 21-22'!$C$4:$K$40,6,FALSE)</f>
        <v>3963.84</v>
      </c>
      <c r="F25" s="11">
        <f>VLOOKUP(D25,'[1]Analysis 21-22'!C19:I60,7,FALSE)</f>
        <v>0</v>
      </c>
      <c r="G25" s="11">
        <f>VLOOKUP(D25,'[1]Analysis 21-22'!C19:M55,11,FALSE)</f>
        <v>0</v>
      </c>
      <c r="H25" s="12">
        <f>IFERROR(VLOOKUP(D25,'[1]Analysis 21-22'!C19:N55,12,FALSE),0)</f>
        <v>0</v>
      </c>
      <c r="I25" s="10">
        <f t="shared" si="0"/>
        <v>3963.84</v>
      </c>
      <c r="M25"/>
      <c r="N25"/>
      <c r="O25"/>
    </row>
    <row r="26" spans="2:16" ht="15" customHeight="1" x14ac:dyDescent="0.2">
      <c r="B26" t="s">
        <v>45</v>
      </c>
      <c r="C26"/>
      <c r="D26" t="s">
        <v>46</v>
      </c>
      <c r="E26" s="11">
        <f>VLOOKUP(D26,'[1]Analysis 21-22'!$C$4:$K$40,6,FALSE)</f>
        <v>607.39096774193547</v>
      </c>
      <c r="F26" s="11">
        <f>VLOOKUP(D26,'[1]Analysis 21-22'!C20:I61,7,FALSE)</f>
        <v>0</v>
      </c>
      <c r="G26" s="11">
        <f>VLOOKUP(D26,'[1]Analysis 21-22'!C20:M56,11,FALSE)</f>
        <v>0</v>
      </c>
      <c r="H26" s="12">
        <f>IFERROR(VLOOKUP(D26,'[1]Analysis 21-22'!C20:N56,12,FALSE),0)</f>
        <v>18.899999999999999</v>
      </c>
      <c r="I26" s="10">
        <f t="shared" si="0"/>
        <v>626.29096774193545</v>
      </c>
      <c r="M26"/>
      <c r="N26"/>
      <c r="O26"/>
    </row>
    <row r="27" spans="2:16" ht="15" customHeight="1" x14ac:dyDescent="0.2">
      <c r="B27" t="s">
        <v>47</v>
      </c>
      <c r="C27"/>
      <c r="D27" t="s">
        <v>48</v>
      </c>
      <c r="E27" s="11">
        <f>VLOOKUP(D27,'[1]Analysis 21-22'!$C$4:$K$40,6,FALSE)</f>
        <v>3963.84</v>
      </c>
      <c r="F27" s="11">
        <f>VLOOKUP(D27,'[1]Analysis 21-22'!C21:I62,7,FALSE)</f>
        <v>0</v>
      </c>
      <c r="G27" s="11">
        <f>VLOOKUP(D27,'[1]Analysis 21-22'!C21:M57,11,FALSE)</f>
        <v>0</v>
      </c>
      <c r="H27" s="12">
        <f>IFERROR(VLOOKUP(D27,'[1]Analysis 21-22'!C21:N57,12,FALSE),0)</f>
        <v>0</v>
      </c>
      <c r="I27" s="10">
        <f t="shared" si="0"/>
        <v>3963.84</v>
      </c>
      <c r="M27"/>
      <c r="N27"/>
      <c r="O27"/>
    </row>
    <row r="28" spans="2:16" ht="15" customHeight="1" x14ac:dyDescent="0.2">
      <c r="B28" t="s">
        <v>49</v>
      </c>
      <c r="C28"/>
      <c r="D28" t="s">
        <v>50</v>
      </c>
      <c r="E28" s="11">
        <f>VLOOKUP(D28,'[1]Analysis 21-22'!$C$4:$K$40,6,FALSE)</f>
        <v>607.39096774193547</v>
      </c>
      <c r="F28" s="11">
        <f>VLOOKUP(D28,'[1]Analysis 21-22'!C22:I63,7,FALSE)</f>
        <v>0</v>
      </c>
      <c r="G28" s="11">
        <f>VLOOKUP(D28,'[1]Analysis 21-22'!C22:M58,11,FALSE)</f>
        <v>0</v>
      </c>
      <c r="H28" s="12">
        <f>IFERROR(VLOOKUP(D28,'[1]Analysis 21-22'!C22:N58,12,FALSE),0)</f>
        <v>0</v>
      </c>
      <c r="I28" s="10">
        <f t="shared" si="0"/>
        <v>607.39096774193547</v>
      </c>
      <c r="M28"/>
      <c r="N28"/>
      <c r="O28"/>
    </row>
    <row r="29" spans="2:16" ht="15" customHeight="1" x14ac:dyDescent="0.2">
      <c r="B29" t="s">
        <v>51</v>
      </c>
      <c r="C29"/>
      <c r="D29" t="s">
        <v>52</v>
      </c>
      <c r="E29" s="11">
        <f>VLOOKUP(D29,'[1]Analysis 21-22'!$C$4:$K$40,6,FALSE)</f>
        <v>607.39096774193547</v>
      </c>
      <c r="F29" s="11">
        <f>VLOOKUP(D29,'[1]Analysis 21-22'!C23:I64,7,FALSE)</f>
        <v>0</v>
      </c>
      <c r="G29" s="11">
        <f>VLOOKUP(D29,'[1]Analysis 21-22'!C23:M59,11,FALSE)</f>
        <v>0</v>
      </c>
      <c r="H29" s="12">
        <f>IFERROR(VLOOKUP(D29,'[1]Analysis 21-22'!C23:N59,12,FALSE),0)</f>
        <v>0</v>
      </c>
      <c r="I29" s="10">
        <f t="shared" si="0"/>
        <v>607.39096774193547</v>
      </c>
      <c r="M29"/>
      <c r="N29"/>
      <c r="O29"/>
    </row>
    <row r="30" spans="2:16" ht="15" customHeight="1" x14ac:dyDescent="0.2">
      <c r="B30" t="s">
        <v>53</v>
      </c>
      <c r="D30" t="s">
        <v>54</v>
      </c>
      <c r="E30" s="11">
        <f>VLOOKUP(D30,'[1]Analysis 21-22'!$C$4:$K$40,6,FALSE)</f>
        <v>607.39096774193547</v>
      </c>
      <c r="F30" s="11">
        <f>VLOOKUP(D30,'[1]Analysis 21-22'!C24:I65,7,FALSE)</f>
        <v>0</v>
      </c>
      <c r="G30" s="11">
        <f>VLOOKUP(D30,'[1]Analysis 21-22'!C24:M60,11,FALSE)</f>
        <v>0</v>
      </c>
      <c r="H30" s="12">
        <f>IFERROR(VLOOKUP(D30,'[1]Analysis 21-22'!C24:N60,12,FALSE),0)</f>
        <v>0</v>
      </c>
      <c r="I30" s="10">
        <f t="shared" si="0"/>
        <v>607.39096774193547</v>
      </c>
      <c r="M30"/>
      <c r="N30"/>
      <c r="O30"/>
    </row>
    <row r="31" spans="2:16" ht="15" customHeight="1" x14ac:dyDescent="0.2">
      <c r="B31" t="s">
        <v>55</v>
      </c>
      <c r="D31" t="s">
        <v>56</v>
      </c>
      <c r="E31" s="11">
        <f>VLOOKUP(D31,'[1]Analysis 21-22'!$C$4:$K$40,6,FALSE)</f>
        <v>607.39096774193547</v>
      </c>
      <c r="F31" s="11">
        <f>VLOOKUP(D31,'[1]Analysis 21-22'!C25:I66,7,FALSE)</f>
        <v>0</v>
      </c>
      <c r="G31" s="11">
        <f>VLOOKUP(D31,'[1]Analysis 21-22'!C25:M61,11,FALSE)</f>
        <v>0</v>
      </c>
      <c r="H31" s="12">
        <f>IFERROR(VLOOKUP(D31,'[1]Analysis 21-22'!C25:N61,12,FALSE),0)</f>
        <v>0</v>
      </c>
      <c r="I31" s="10">
        <f t="shared" si="0"/>
        <v>607.39096774193547</v>
      </c>
      <c r="M31"/>
      <c r="N31"/>
      <c r="O31"/>
    </row>
    <row r="32" spans="2:16" ht="15" customHeight="1" x14ac:dyDescent="0.2">
      <c r="B32" t="s">
        <v>57</v>
      </c>
      <c r="D32" t="s">
        <v>58</v>
      </c>
      <c r="E32" s="11">
        <f>VLOOKUP(D32,'[1]Analysis 21-22'!$C$4:$K$40,6,FALSE)</f>
        <v>3345.8219354838707</v>
      </c>
      <c r="F32" s="11">
        <f>VLOOKUP(D32,'[1]Analysis 21-22'!C26:I67,7,FALSE)</f>
        <v>0</v>
      </c>
      <c r="G32" s="11">
        <f>VLOOKUP(D32,'[1]Analysis 21-22'!C26:M62,11,FALSE)</f>
        <v>0</v>
      </c>
      <c r="H32" s="12">
        <f>IFERROR(VLOOKUP(D32,'[1]Analysis 21-22'!C26:N62,12,FALSE),0)</f>
        <v>12.6</v>
      </c>
      <c r="I32" s="10">
        <f t="shared" si="0"/>
        <v>3358.4219354838706</v>
      </c>
      <c r="M32"/>
      <c r="N32"/>
      <c r="O32"/>
    </row>
    <row r="33" spans="2:15" ht="15" customHeight="1" x14ac:dyDescent="0.2">
      <c r="B33" t="s">
        <v>59</v>
      </c>
      <c r="D33" t="s">
        <v>60</v>
      </c>
      <c r="E33" s="11">
        <f>VLOOKUP(D33,'[1]Analysis 21-22'!$C$4:$K$40,6,FALSE)</f>
        <v>3345.8219354838707</v>
      </c>
      <c r="F33" s="11">
        <f>VLOOKUP(D33,'[1]Analysis 21-22'!C27:I68,7,FALSE)</f>
        <v>0</v>
      </c>
      <c r="G33" s="11">
        <f>VLOOKUP(D33,'[1]Analysis 21-22'!C27:M63,11,FALSE)</f>
        <v>0</v>
      </c>
      <c r="H33" s="12">
        <f>IFERROR(VLOOKUP(D33,'[1]Analysis 21-22'!C27:N63,12,FALSE),0)</f>
        <v>19.8</v>
      </c>
      <c r="I33" s="10">
        <f t="shared" si="0"/>
        <v>3365.6219354838709</v>
      </c>
      <c r="M33"/>
      <c r="N33"/>
      <c r="O33"/>
    </row>
    <row r="34" spans="2:15" ht="15" customHeight="1" x14ac:dyDescent="0.2">
      <c r="B34" t="s">
        <v>61</v>
      </c>
      <c r="D34" t="s">
        <v>62</v>
      </c>
      <c r="E34" s="11">
        <f>VLOOKUP(D34,'[1]Analysis 21-22'!$C$4:$K$40,6,FALSE)</f>
        <v>3345.8219354838707</v>
      </c>
      <c r="F34" s="11">
        <f>VLOOKUP(D34,'[1]Analysis 21-22'!C28:I69,7,FALSE)</f>
        <v>0</v>
      </c>
      <c r="G34" s="11">
        <f>VLOOKUP(D34,'[1]Analysis 21-22'!C28:M64,11,FALSE)</f>
        <v>0</v>
      </c>
      <c r="H34" s="12">
        <f>IFERROR(VLOOKUP(D34,'[1]Analysis 21-22'!C28:N64,12,FALSE),0)</f>
        <v>0</v>
      </c>
      <c r="I34" s="10">
        <f t="shared" si="0"/>
        <v>3345.8219354838707</v>
      </c>
      <c r="M34"/>
      <c r="N34"/>
      <c r="O34"/>
    </row>
    <row r="35" spans="2:15" ht="15" customHeight="1" x14ac:dyDescent="0.2">
      <c r="B35" t="s">
        <v>63</v>
      </c>
      <c r="D35" t="s">
        <v>64</v>
      </c>
      <c r="E35" s="11">
        <f>VLOOKUP(D35,'[1]Analysis 21-22'!$C$4:$K$40,6,FALSE)</f>
        <v>3345.8219354838707</v>
      </c>
      <c r="F35" s="11">
        <f>VLOOKUP(D35,'[1]Analysis 21-22'!C29:I70,7,FALSE)</f>
        <v>0</v>
      </c>
      <c r="G35" s="11">
        <f>VLOOKUP(D35,'[1]Analysis 21-22'!C29:M65,11,FALSE)</f>
        <v>0</v>
      </c>
      <c r="H35" s="12">
        <f>IFERROR(VLOOKUP(D35,'[1]Analysis 21-22'!C29:N65,12,FALSE),0)</f>
        <v>0</v>
      </c>
      <c r="I35" s="10">
        <f t="shared" si="0"/>
        <v>3345.8219354838707</v>
      </c>
      <c r="M35"/>
      <c r="N35"/>
      <c r="O35"/>
    </row>
    <row r="36" spans="2:15" ht="15" customHeight="1" x14ac:dyDescent="0.2">
      <c r="B36" t="s">
        <v>65</v>
      </c>
      <c r="D36" t="s">
        <v>66</v>
      </c>
      <c r="E36" s="11">
        <f>VLOOKUP(D36,'[1]Analysis 21-22'!$C$4:$K$40,6,FALSE)</f>
        <v>3345.8219354838707</v>
      </c>
      <c r="F36" s="11">
        <f>VLOOKUP(D36,'[1]Analysis 21-22'!C30:I71,7,FALSE)</f>
        <v>0</v>
      </c>
      <c r="G36" s="11">
        <f>VLOOKUP(D36,'[1]Analysis 21-22'!C30:M66,11,FALSE)</f>
        <v>0</v>
      </c>
      <c r="H36" s="12">
        <f>IFERROR(VLOOKUP(D36,'[1]Analysis 21-22'!C30:N66,12,FALSE),0)</f>
        <v>0</v>
      </c>
      <c r="I36" s="10">
        <f t="shared" si="0"/>
        <v>3345.8219354838707</v>
      </c>
      <c r="M36"/>
      <c r="N36"/>
      <c r="O36"/>
    </row>
    <row r="37" spans="2:15" ht="15" customHeight="1" x14ac:dyDescent="0.2">
      <c r="B37" t="s">
        <v>67</v>
      </c>
      <c r="D37" t="s">
        <v>68</v>
      </c>
      <c r="E37" s="11">
        <f>VLOOKUP(D37,'[1]Analysis 21-22'!$C$4:$K$40,6,FALSE)</f>
        <v>3345.8219354838707</v>
      </c>
      <c r="F37" s="11">
        <f>VLOOKUP(D37,'[1]Analysis 21-22'!C31:I72,7,FALSE)</f>
        <v>0</v>
      </c>
      <c r="G37" s="11">
        <f>VLOOKUP(D37,'[1]Analysis 21-22'!C31:M67,11,FALSE)</f>
        <v>0</v>
      </c>
      <c r="H37" s="12">
        <f>IFERROR(VLOOKUP(D37,'[1]Analysis 21-22'!C31:N67,12,FALSE),0)</f>
        <v>0</v>
      </c>
      <c r="I37" s="10">
        <f t="shared" si="0"/>
        <v>3345.8219354838707</v>
      </c>
      <c r="M37"/>
      <c r="N37"/>
      <c r="O37"/>
    </row>
    <row r="38" spans="2:15" ht="15" customHeight="1" x14ac:dyDescent="0.2">
      <c r="B38" t="s">
        <v>69</v>
      </c>
      <c r="D38" t="s">
        <v>70</v>
      </c>
      <c r="E38" s="11">
        <f>VLOOKUP(D38,'[1]Analysis 21-22'!$C$4:$K$40,6,FALSE)</f>
        <v>3345.8219354838707</v>
      </c>
      <c r="F38" s="11">
        <f>VLOOKUP(D38,'[1]Analysis 21-22'!C32:I73,7,FALSE)</f>
        <v>0</v>
      </c>
      <c r="G38" s="11">
        <f>VLOOKUP(D38,'[1]Analysis 21-22'!C32:M68,11,FALSE)</f>
        <v>0</v>
      </c>
      <c r="H38" s="12">
        <f>IFERROR(VLOOKUP(D38,'[1]Analysis 21-22'!C32:N68,12,FALSE),0)</f>
        <v>0</v>
      </c>
      <c r="I38" s="10">
        <f t="shared" si="0"/>
        <v>3345.8219354838707</v>
      </c>
      <c r="M38"/>
      <c r="N38"/>
      <c r="O38"/>
    </row>
    <row r="39" spans="2:15" x14ac:dyDescent="0.2">
      <c r="B39" t="s">
        <v>71</v>
      </c>
      <c r="D39" t="s">
        <v>72</v>
      </c>
      <c r="E39" s="11">
        <f>VLOOKUP(D39,'[1]Analysis 21-22'!$C$4:$K$40,6,FALSE)</f>
        <v>2213.1440000000002</v>
      </c>
      <c r="F39" s="11">
        <f>VLOOKUP(D39,'[1]Analysis 21-22'!C33:I74,7,FALSE)</f>
        <v>0</v>
      </c>
      <c r="G39" s="11">
        <f>VLOOKUP(D39,'[1]Analysis 21-22'!C33:M69,11,FALSE)</f>
        <v>0</v>
      </c>
      <c r="H39" s="12">
        <f>IFERROR(VLOOKUP(D39,'[1]Analysis 21-22'!C33:N69,12,FALSE),0)</f>
        <v>0</v>
      </c>
      <c r="I39" s="10">
        <f t="shared" si="0"/>
        <v>2213.1440000000002</v>
      </c>
      <c r="M39"/>
      <c r="N39"/>
      <c r="O39"/>
    </row>
    <row r="40" spans="2:15" x14ac:dyDescent="0.2">
      <c r="M40"/>
      <c r="N40"/>
      <c r="O40"/>
    </row>
    <row r="41" spans="2:15" ht="13.5" thickBot="1" x14ac:dyDescent="0.25">
      <c r="E41" s="13">
        <f>SUM(E10:E39)</f>
        <v>71031.574967741952</v>
      </c>
      <c r="F41" s="13">
        <f>SUM(F10:F39)</f>
        <v>51601.702483870962</v>
      </c>
      <c r="G41" s="13">
        <f>SUM(G10:G39)</f>
        <v>4255.99</v>
      </c>
      <c r="H41" s="13">
        <f>SUM(H10:H39)</f>
        <v>342.50000000000006</v>
      </c>
      <c r="I41" s="14">
        <f>E41+F41+G41+H41</f>
        <v>127231.76745161292</v>
      </c>
      <c r="M41"/>
      <c r="N41"/>
      <c r="O41"/>
    </row>
    <row r="42" spans="2:15" ht="13.5" thickTop="1" x14ac:dyDescent="0.2"/>
    <row r="44" spans="2:15" x14ac:dyDescent="0.2">
      <c r="I44" s="15"/>
    </row>
    <row r="45" spans="2:15" x14ac:dyDescent="0.2">
      <c r="I45" s="15"/>
    </row>
  </sheetData>
  <mergeCells count="5">
    <mergeCell ref="B1:H1"/>
    <mergeCell ref="B2:H2"/>
    <mergeCell ref="B3:H3"/>
    <mergeCell ref="B5:H5"/>
    <mergeCell ref="B6:H6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Stringer</dc:creator>
  <cp:lastModifiedBy>Kirsty Stringer</cp:lastModifiedBy>
  <dcterms:created xsi:type="dcterms:W3CDTF">2022-05-24T11:18:55Z</dcterms:created>
  <dcterms:modified xsi:type="dcterms:W3CDTF">2022-05-24T11:24:26Z</dcterms:modified>
</cp:coreProperties>
</file>